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pbuysse\Documents\Projets\COV3ER\Manip 2017\New_treatment_2022\Redaction\Submission 3\Tables\"/>
    </mc:Choice>
  </mc:AlternateContent>
  <xr:revisionPtr revIDLastSave="0" documentId="13_ncr:1_{7D3CBD1A-C2A7-4EB6-B46D-F9275B7022A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List of 42 significants_COMPLET" sheetId="4" r:id="rId1"/>
    <sheet name="20 composé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5" i="4" l="1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" i="4"/>
  <c r="N26" i="5"/>
  <c r="N25" i="5"/>
  <c r="M25" i="5"/>
  <c r="M26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4" i="5"/>
  <c r="I5" i="5"/>
  <c r="I6" i="5"/>
  <c r="I25" i="5" s="1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4" i="5"/>
  <c r="I26" i="5" s="1"/>
  <c r="L26" i="5"/>
  <c r="G26" i="5"/>
  <c r="L25" i="5"/>
  <c r="G25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K48" i="4"/>
  <c r="K47" i="4"/>
  <c r="F48" i="4"/>
  <c r="F47" i="4"/>
  <c r="M47" i="4" l="1"/>
  <c r="H48" i="4"/>
  <c r="H47" i="4"/>
  <c r="M48" i="4"/>
</calcChain>
</file>

<file path=xl/sharedStrings.xml><?xml version="1.0" encoding="utf-8"?>
<sst xmlns="http://schemas.openxmlformats.org/spreadsheetml/2006/main" count="478" uniqueCount="160">
  <si>
    <r>
      <t>Net Emitter /                  Depositer</t>
    </r>
    <r>
      <rPr>
        <b/>
        <vertAlign val="superscript"/>
        <sz val="14"/>
        <rFont val="Calibri"/>
        <family val="2"/>
        <scheme val="minor"/>
      </rPr>
      <t>a</t>
    </r>
  </si>
  <si>
    <r>
      <t>m/z</t>
    </r>
    <r>
      <rPr>
        <b/>
        <vertAlign val="superscript"/>
        <sz val="14"/>
        <rFont val="Calibri"/>
        <family val="2"/>
        <scheme val="minor"/>
      </rPr>
      <t>b</t>
    </r>
  </si>
  <si>
    <t>Molecular formula</t>
  </si>
  <si>
    <r>
      <t>Tentative compound name</t>
    </r>
    <r>
      <rPr>
        <b/>
        <vertAlign val="superscript"/>
        <sz val="14"/>
        <rFont val="Calibri"/>
        <family val="2"/>
        <scheme val="minor"/>
      </rPr>
      <t>c</t>
    </r>
  </si>
  <si>
    <t>E or D</t>
  </si>
  <si>
    <r>
      <t>Proportions</t>
    </r>
    <r>
      <rPr>
        <b/>
        <vertAlign val="superscript"/>
        <sz val="14"/>
        <rFont val="Calibri"/>
        <family val="2"/>
        <scheme val="minor"/>
      </rPr>
      <t>d</t>
    </r>
    <r>
      <rPr>
        <b/>
        <sz val="14"/>
        <rFont val="Calibri"/>
        <family val="2"/>
        <scheme val="minor"/>
      </rPr>
      <t xml:space="preserve"> (%)</t>
    </r>
  </si>
  <si>
    <r>
      <t>Mean Flux (nmol m</t>
    </r>
    <r>
      <rPr>
        <b/>
        <vertAlign val="superscript"/>
        <sz val="14"/>
        <rFont val="Calibri"/>
        <family val="2"/>
        <scheme val="minor"/>
      </rPr>
      <t>-2</t>
    </r>
    <r>
      <rPr>
        <b/>
        <sz val="14"/>
        <rFont val="Calibri"/>
        <family val="2"/>
        <scheme val="minor"/>
      </rPr>
      <t xml:space="preserve"> s</t>
    </r>
    <r>
      <rPr>
        <b/>
        <vertAlign val="superscript"/>
        <sz val="14"/>
        <rFont val="Calibri"/>
        <family val="2"/>
        <scheme val="minor"/>
      </rPr>
      <t>-1</t>
    </r>
    <r>
      <rPr>
        <b/>
        <sz val="14"/>
        <rFont val="Calibri"/>
        <family val="2"/>
        <scheme val="minor"/>
      </rPr>
      <t>)</t>
    </r>
  </si>
  <si>
    <t>Proportions (%)</t>
  </si>
  <si>
    <t>(CH2O)H+</t>
  </si>
  <si>
    <t>E</t>
  </si>
  <si>
    <t>(CH4O)H+</t>
  </si>
  <si>
    <t xml:space="preserve">(C3H4)H+ </t>
  </si>
  <si>
    <t>(C2H4O)H+</t>
  </si>
  <si>
    <t>(CH2O2)H+</t>
  </si>
  <si>
    <t>D</t>
  </si>
  <si>
    <t xml:space="preserve">(CH4S)H+ </t>
  </si>
  <si>
    <t xml:space="preserve">(C4H2)H+ </t>
  </si>
  <si>
    <t>(C3H6O)H+</t>
  </si>
  <si>
    <t>(C2H4O2)H+</t>
  </si>
  <si>
    <t>D/E</t>
  </si>
  <si>
    <t>(CH3NO2)H+</t>
  </si>
  <si>
    <t xml:space="preserve">(CH2O3)H+ </t>
  </si>
  <si>
    <t>(C5H6)H+</t>
  </si>
  <si>
    <t>(C5H8)H+</t>
  </si>
  <si>
    <t>(C4H8O)H+</t>
  </si>
  <si>
    <t>(C6H9)H+</t>
  </si>
  <si>
    <t>(C5H6O)H+</t>
  </si>
  <si>
    <t>(C6H10)H+</t>
  </si>
  <si>
    <t>(C4H6O2)H+</t>
  </si>
  <si>
    <t>(C5H10O)H+</t>
  </si>
  <si>
    <t>?</t>
  </si>
  <si>
    <t>(C4H2O3)H+</t>
  </si>
  <si>
    <t>(C5H8O2)H+</t>
  </si>
  <si>
    <t>(C8H8)H+</t>
  </si>
  <si>
    <t>(C8H12)H+</t>
  </si>
  <si>
    <t>(C6H10O2)H+</t>
  </si>
  <si>
    <t>(C8H7N)H+</t>
  </si>
  <si>
    <t>(C9H12)H+</t>
  </si>
  <si>
    <t>(C10H16)H+</t>
  </si>
  <si>
    <t>(C15H24)H+</t>
  </si>
  <si>
    <t>May</t>
  </si>
  <si>
    <t>June</t>
  </si>
  <si>
    <t xml:space="preserve">Ta_mean = 18.1 °C </t>
  </si>
  <si>
    <t xml:space="preserve">Rg_mean = 276.4 W m-2 </t>
  </si>
  <si>
    <t xml:space="preserve">Ta_mean = 19.1 °C </t>
  </si>
  <si>
    <t xml:space="preserve">Rg_mean = 281.5 W m-2 </t>
  </si>
  <si>
    <t>Sommes en valeurs absolues du flux moyen sur les deux périodes</t>
  </si>
  <si>
    <t>m31.018</t>
  </si>
  <si>
    <t>m33.033</t>
  </si>
  <si>
    <t>m41.038</t>
  </si>
  <si>
    <t>m45.033</t>
  </si>
  <si>
    <t>m47.013</t>
  </si>
  <si>
    <t>m49.014</t>
  </si>
  <si>
    <t>m51.022</t>
  </si>
  <si>
    <t>m57.069</t>
  </si>
  <si>
    <t>(C4H8)H+</t>
  </si>
  <si>
    <t>E/D</t>
  </si>
  <si>
    <t>m59.049</t>
  </si>
  <si>
    <t>m61.029</t>
  </si>
  <si>
    <t>m62.029</t>
  </si>
  <si>
    <t>m63.006</t>
  </si>
  <si>
    <t>m67.053</t>
  </si>
  <si>
    <t>m69.070</t>
  </si>
  <si>
    <t>m73.064</t>
  </si>
  <si>
    <t>m75.025</t>
  </si>
  <si>
    <t>m77.005</t>
  </si>
  <si>
    <t>(C2H4OS)H+</t>
  </si>
  <si>
    <t>m82.074</t>
  </si>
  <si>
    <t>m83.049</t>
  </si>
  <si>
    <t>m83.084</t>
  </si>
  <si>
    <t>m87.042</t>
  </si>
  <si>
    <t>m87.078</t>
  </si>
  <si>
    <t>m93.035</t>
  </si>
  <si>
    <t>m95.015</t>
  </si>
  <si>
    <t>(C2H6O2S)H+</t>
  </si>
  <si>
    <t>m95.083</t>
  </si>
  <si>
    <t>m99.008</t>
  </si>
  <si>
    <t>m101.059</t>
  </si>
  <si>
    <t>m105.066</t>
  </si>
  <si>
    <t>m109.100</t>
  </si>
  <si>
    <t>m115.078</t>
  </si>
  <si>
    <t>m118.074</t>
  </si>
  <si>
    <t>m121.098</t>
  </si>
  <si>
    <t>m137.129</t>
  </si>
  <si>
    <t>m167.052</t>
  </si>
  <si>
    <t>m205.186</t>
  </si>
  <si>
    <t>m223.057</t>
  </si>
  <si>
    <t>(C6H18O3Si3)H+</t>
  </si>
  <si>
    <t>m247.006</t>
  </si>
  <si>
    <t>m297.071</t>
  </si>
  <si>
    <t>(C8H24Si4O4)H+</t>
  </si>
  <si>
    <t>m355.051</t>
  </si>
  <si>
    <t>m43.018</t>
  </si>
  <si>
    <t>m60.048</t>
  </si>
  <si>
    <t>m103.074</t>
  </si>
  <si>
    <t>Acetic acid and glycolaldehyde (Brilli et al 2014)</t>
  </si>
  <si>
    <t>(C2H2O)H+</t>
  </si>
  <si>
    <t>(C5H10O2)H+</t>
  </si>
  <si>
    <t>(Si2O(CH3)4(H2O)2+; (C9H10OS)H+</t>
  </si>
  <si>
    <t>(C9H27O5Si5)H+</t>
  </si>
  <si>
    <t>Fragments of a variety of compounds (e.g., 1-butene,
propyne, and C4–C9 saturated and unsaturated alcohols) and many hydrocarbons (Salazar et al., 2021)</t>
  </si>
  <si>
    <t>Methylvinylketone, fragments of several oxygenated compounds (Salazar 2021); Hexyl acetate fragment (Brilli et al 2014)</t>
  </si>
  <si>
    <t>Methanethiol (GLOVOC database); Hydroxylamine, Ethyl (Brilli et al 2014)</t>
  </si>
  <si>
    <t>Formic acid (GLOVOC database)</t>
  </si>
  <si>
    <t>Acetaldehyde, Ethylene oxide (GLOVOC database)</t>
  </si>
  <si>
    <t>Acetone (propanal) and/or methyl vinyl ether (MVE) (GLOVOC database; Brilli et al 2014)</t>
  </si>
  <si>
    <t>Formaldehyde; hydroxymethylene (GLOVOC database)</t>
  </si>
  <si>
    <t>Methanol (GLOVOC database)</t>
  </si>
  <si>
    <t>Diacetylene, 1,3-Butadiyne (GLOVOC database)</t>
  </si>
  <si>
    <t>(C2H5NO)H+</t>
  </si>
  <si>
    <t>Acetamide or formamide N-methyl- or nitrosoethano (Brilli et al 2014)</t>
  </si>
  <si>
    <t>Nitromethane; methylnitrite (Pagonis et al., 2019; Brilli et al 2014)</t>
  </si>
  <si>
    <t>Fragment (Salazar et al., 2021); Butene and hexyl acetate fragment (Brilli et al 2014)</t>
  </si>
  <si>
    <t>Fragment (Salazar et al., 2021) or possibly Dimethylsulfide (m/z 63.026) if the peak integration was not good</t>
  </si>
  <si>
    <t>1,3-cyclopentadiene (m 67.054; Pagonis et al., 2019; Brilli et al 2014)</t>
  </si>
  <si>
    <t>Isoprene (GLOVOC database)</t>
  </si>
  <si>
    <t>Methyl-ethyl-ketone (MEK) or ethyl-vinyl-ether, butanal, 2-butanone, Salazar et al., 2021); 2-Butanone (MEK) and propanal 2-methyl (Brilli et al 2014)</t>
  </si>
  <si>
    <t>(C3H6S)H+; (CH3)2OHSi+</t>
  </si>
  <si>
    <t>Methyl vinyl sulfide, Thietane, Methyl-thiirane (GLOVOC database); Fragment  
possibly originating from trimethylsilanol (Salazar et al., 2021)</t>
  </si>
  <si>
    <t>Thioacetic acid (Pagonis et al., 2019)</t>
  </si>
  <si>
    <t>3-methylfuran (Salazar et al., 2021; Brilli et al 2014)</t>
  </si>
  <si>
    <t>cyclopropanecarboxylic acid, 2,3-butanedione, methyl acrylate, y-butyrolactone (Pagonis et al., 2019); 2,3-Butadione (Brilli et al 2014)</t>
  </si>
  <si>
    <t>Sesquiterpene or monoterpene fragment ; Pyrydinamine, methyl diazina (Brilli et al 2014)</t>
  </si>
  <si>
    <t>(C7H10)H+; (C5H6N2)H+</t>
  </si>
  <si>
    <t>Maleic anhydride (GLOVOC database)</t>
  </si>
  <si>
    <t>Dimethyl sulfone (GLOVOC database)</t>
  </si>
  <si>
    <t>1,5-pentanedial, methyl methacrylate, y-valerolactone  (Pagonis et al., 2019);  2-3-Pentanedione (Makhoul et al 2014); 2,3-Pentanedione, acetyl acetone, 2-butenoic acid methyl ester (Brilli et al 2014)</t>
  </si>
  <si>
    <t>pentanoic acid, trimethylacetic acid, 1,2-cyclopentanediol, butyl formate, isopropyl acetate, methyl butanoate, ethyl propionate, methyl butyrate, propyl acetate, ethyl proanoate, (Pagonis et al., 2019)</t>
  </si>
  <si>
    <t>Styrene, Olefin (GLOVOC database, Brilli et al 2014; Pagonis et al., 2019)</t>
  </si>
  <si>
    <t>Unidentified compound; no correlation with others</t>
  </si>
  <si>
    <t>Unidentified compound, correlated with m/z 83.084</t>
  </si>
  <si>
    <t>cyclohexene (Salazar et al., 2021); Hexenol fragment or cyclohexene or hexenes or 1,3-hexadiene (Brilli et al 2014)</t>
  </si>
  <si>
    <t>Indole (m/z 118.065, GLOVOC database; Brilli et al., 2014)</t>
  </si>
  <si>
    <t>Trimethylbenzene, ethyl toluene (m/z 121.101, Salazar et al., 2021; Pagonis et al., 2019); correlation only with m/z 118.074</t>
  </si>
  <si>
    <t>Monoterpenes (GLOVOC database)</t>
  </si>
  <si>
    <t>Cluster of siloxane L2 hexamethyldisiloxane ([C6H18OSi2]H+) (Salazar 2021); p-thiocresol (GLOVOC database)</t>
  </si>
  <si>
    <t>Sesquiterpenes (m/z 205.195, GLOVOC database)</t>
  </si>
  <si>
    <t>Unidentified compound; correlated with some masses</t>
  </si>
  <si>
    <t>Fragment of D5-siloxane décamethlycyclopentasiloxane C10H30O5Si5 (Holzinger et al., 2019)</t>
  </si>
  <si>
    <t>D4-siloxane Octaméthylcyclotétrasiloxane (Holzinger et al., 2019; Salazar et al., 2021)</t>
  </si>
  <si>
    <t>D3-siloxane Hexamethylcyclotrisiloxane (Chen et al., 2022; 223.064, Salazar et al., 2021; Holzinger et al., 2019)</t>
  </si>
  <si>
    <t>(C3H8OS)H+; (CH3)2SiOH.(H2O)+</t>
  </si>
  <si>
    <t>2-Methylmercaptoethanol (GLOVOC database); Trimethylsilanol water cluster (Salazar et al., 2021)</t>
  </si>
  <si>
    <t>Sommes E/D</t>
  </si>
  <si>
    <t>Error</t>
  </si>
  <si>
    <t>Error^2</t>
  </si>
  <si>
    <t xml:space="preserve">Ta_mean = 18.1 °C; Rg_mean = 276.4 W m-2  </t>
  </si>
  <si>
    <t xml:space="preserve">Ta_mean = 19.1 °C; Rg_mean = 281.5 W m-2  </t>
  </si>
  <si>
    <t>Total emitted flux</t>
  </si>
  <si>
    <t>Total deposited flux</t>
  </si>
  <si>
    <t>Tentative compound name</t>
  </si>
  <si>
    <t>hexenoic acid (C6H10O2)H+, GLOVOC database); Caprolactone (Di Guardo et al 2021)</t>
  </si>
  <si>
    <t>2-methyl-3-buten-1-ol (MBO), pentanal, methylbutanal, pentanal, allyl ethyl ether, 2-pentanone, 3-methyl-2-butanone, 3-pentanone (Pagonis et al., 2019)</t>
  </si>
  <si>
    <t>Note: added isotopes and fragments</t>
  </si>
  <si>
    <t xml:space="preserve">  </t>
  </si>
  <si>
    <r>
      <rPr>
        <b/>
        <sz val="11"/>
        <color rgb="FFFF0000"/>
        <rFont val="Calibri"/>
        <family val="2"/>
        <scheme val="minor"/>
      </rPr>
      <t>m297.071</t>
    </r>
    <r>
      <rPr>
        <sz val="11"/>
        <color theme="1"/>
        <rFont val="Calibri"/>
        <family val="2"/>
        <scheme val="minor"/>
      </rPr>
      <t>+m281.046+m282.041+m283.023+m284.022+m298.074+m299.052+m300.051+m301.048+m302.046</t>
    </r>
  </si>
  <si>
    <r>
      <rPr>
        <b/>
        <sz val="11"/>
        <color rgb="FFFF0000"/>
        <rFont val="Calibri"/>
        <family val="2"/>
        <scheme val="minor"/>
      </rPr>
      <t>m223.057</t>
    </r>
    <r>
      <rPr>
        <sz val="11"/>
        <color theme="1"/>
        <rFont val="Calibri"/>
        <family val="2"/>
        <scheme val="minor"/>
      </rPr>
      <t>+m209.000.1+m224.058+m225.036+m226.038+m227.022+m228.020+m229.005+m230.007</t>
    </r>
  </si>
  <si>
    <t>The detected isotopes were not significant</t>
  </si>
  <si>
    <t>(C3H8OS)H+; (CH3)2SiOH.(H2O)+; (C6H4O)H+</t>
  </si>
  <si>
    <t>2-Methylmercaptoethanol (GLOVOC database); Trimethylsilanol water cluster (Salazar et al., 2021); unidentified 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</si>
</sst>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0.000000000"/>
    <numFmt numFmtId="168" formatCode="0.0000000000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vertAlign val="superscript"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0" xfId="0" applyFont="1" applyFill="1"/>
    <xf numFmtId="11" fontId="0" fillId="0" borderId="0" xfId="0" applyNumberFormat="1"/>
    <xf numFmtId="0" fontId="0" fillId="3" borderId="0" xfId="0" applyFill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/>
    <xf numFmtId="0" fontId="0" fillId="2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164" fontId="0" fillId="0" borderId="0" xfId="0" applyNumberFormat="1" applyFill="1" applyBorder="1"/>
    <xf numFmtId="0" fontId="0" fillId="3" borderId="0" xfId="0" applyFill="1" applyBorder="1"/>
    <xf numFmtId="166" fontId="0" fillId="0" borderId="0" xfId="0" applyNumberFormat="1" applyBorder="1"/>
    <xf numFmtId="165" fontId="0" fillId="0" borderId="0" xfId="0" applyNumberFormat="1" applyBorder="1"/>
    <xf numFmtId="165" fontId="0" fillId="0" borderId="0" xfId="0" applyNumberFormat="1" applyFill="1" applyBorder="1"/>
    <xf numFmtId="167" fontId="0" fillId="0" borderId="0" xfId="0" applyNumberFormat="1" applyBorder="1"/>
    <xf numFmtId="2" fontId="0" fillId="3" borderId="0" xfId="0" applyNumberFormat="1" applyFill="1" applyBorder="1"/>
    <xf numFmtId="168" fontId="0" fillId="0" borderId="0" xfId="0" applyNumberFormat="1" applyBorder="1"/>
    <xf numFmtId="165" fontId="5" fillId="3" borderId="0" xfId="0" applyNumberFormat="1" applyFont="1" applyFill="1" applyBorder="1"/>
    <xf numFmtId="0" fontId="0" fillId="0" borderId="0" xfId="0" applyBorder="1" applyAlignment="1">
      <alignment horizontal="center" vertical="center" wrapText="1"/>
    </xf>
    <xf numFmtId="0" fontId="5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3E09F-1046-458C-A496-E30BD9D50301}">
  <dimension ref="A1:P48"/>
  <sheetViews>
    <sheetView tabSelected="1" topLeftCell="A16" zoomScale="70" zoomScaleNormal="70" workbookViewId="0">
      <selection activeCell="C26" sqref="C26"/>
    </sheetView>
  </sheetViews>
  <sheetFormatPr baseColWidth="10" defaultRowHeight="14.5" x14ac:dyDescent="0.35"/>
  <cols>
    <col min="1" max="1" width="10.90625" style="39"/>
    <col min="2" max="2" width="30.1796875" style="39" bestFit="1" customWidth="1"/>
    <col min="3" max="3" width="63.453125" style="39" customWidth="1"/>
    <col min="4" max="4" width="12.6328125" style="39" customWidth="1"/>
    <col min="5" max="5" width="16.08984375" style="39" customWidth="1"/>
    <col min="6" max="6" width="16.7265625" style="39" customWidth="1"/>
    <col min="7" max="7" width="10.90625" style="39"/>
    <col min="8" max="8" width="11.81640625" style="39" bestFit="1" customWidth="1"/>
    <col min="9" max="9" width="12.81640625" style="39" customWidth="1"/>
    <col min="10" max="10" width="14.90625" style="39" customWidth="1"/>
    <col min="11" max="11" width="16" style="39" customWidth="1"/>
    <col min="12" max="12" width="10.90625" style="39"/>
    <col min="13" max="13" width="16.08984375" style="39" customWidth="1"/>
    <col min="14" max="16" width="11.81640625" style="39" customWidth="1"/>
    <col min="17" max="16384" width="10.90625" style="39"/>
  </cols>
  <sheetData>
    <row r="1" spans="1:16" ht="18.5" x14ac:dyDescent="0.35">
      <c r="A1" s="37"/>
      <c r="B1" s="38"/>
      <c r="C1" s="37"/>
      <c r="D1" s="31"/>
      <c r="E1" s="56" t="s">
        <v>40</v>
      </c>
      <c r="F1" s="56"/>
      <c r="G1" s="17"/>
      <c r="H1" s="17"/>
      <c r="I1" s="31"/>
      <c r="J1" s="56" t="s">
        <v>41</v>
      </c>
      <c r="K1" s="56"/>
      <c r="N1" s="39" t="s">
        <v>153</v>
      </c>
    </row>
    <row r="2" spans="1:16" ht="76.5" customHeight="1" x14ac:dyDescent="0.35">
      <c r="A2" s="37"/>
      <c r="B2" s="38"/>
      <c r="C2" s="37"/>
      <c r="D2" s="56" t="s">
        <v>146</v>
      </c>
      <c r="E2" s="56"/>
      <c r="F2" s="56"/>
      <c r="G2" s="56"/>
      <c r="H2" s="56"/>
      <c r="I2" s="57" t="s">
        <v>147</v>
      </c>
      <c r="J2" s="57"/>
      <c r="K2" s="57"/>
      <c r="L2" s="57"/>
      <c r="M2" s="57"/>
      <c r="N2" s="18"/>
      <c r="O2" s="18"/>
      <c r="P2" s="18"/>
    </row>
    <row r="3" spans="1:16" ht="58" x14ac:dyDescent="0.35">
      <c r="A3" s="16" t="s">
        <v>1</v>
      </c>
      <c r="B3" s="16" t="s">
        <v>2</v>
      </c>
      <c r="C3" s="16" t="s">
        <v>150</v>
      </c>
      <c r="D3" s="31" t="s">
        <v>0</v>
      </c>
      <c r="E3" s="17" t="s">
        <v>5</v>
      </c>
      <c r="F3" s="17" t="s">
        <v>6</v>
      </c>
      <c r="G3" s="17" t="s">
        <v>144</v>
      </c>
      <c r="H3" s="16" t="s">
        <v>145</v>
      </c>
      <c r="I3" s="31" t="s">
        <v>0</v>
      </c>
      <c r="J3" s="18" t="s">
        <v>7</v>
      </c>
      <c r="K3" s="17" t="s">
        <v>6</v>
      </c>
      <c r="L3" s="17" t="s">
        <v>144</v>
      </c>
      <c r="M3" s="16" t="s">
        <v>145</v>
      </c>
      <c r="N3" s="16"/>
      <c r="O3" s="16"/>
      <c r="P3" s="16"/>
    </row>
    <row r="4" spans="1:16" x14ac:dyDescent="0.35">
      <c r="A4" s="39" t="s">
        <v>47</v>
      </c>
      <c r="B4" s="40" t="s">
        <v>8</v>
      </c>
      <c r="C4" s="39" t="s">
        <v>106</v>
      </c>
      <c r="D4" s="39" t="s">
        <v>14</v>
      </c>
      <c r="E4" s="41">
        <v>12.836189488941599</v>
      </c>
      <c r="F4" s="48">
        <v>-1.1334759714728001E-2</v>
      </c>
      <c r="G4" s="47">
        <v>5.0377018232081201E-3</v>
      </c>
      <c r="H4" s="50">
        <f>G4^2</f>
        <v>2.5378439659554416E-5</v>
      </c>
      <c r="I4" s="39" t="s">
        <v>9</v>
      </c>
      <c r="J4" s="41">
        <v>5.7650997237213302</v>
      </c>
      <c r="K4" s="48">
        <v>0.66669905120067796</v>
      </c>
      <c r="L4" s="47">
        <v>5.0377018232081201E-3</v>
      </c>
      <c r="M4" s="52">
        <f>L4^2</f>
        <v>2.5378439659554416E-5</v>
      </c>
    </row>
    <row r="5" spans="1:16" x14ac:dyDescent="0.35">
      <c r="A5" s="39" t="s">
        <v>48</v>
      </c>
      <c r="B5" s="40" t="s">
        <v>10</v>
      </c>
      <c r="C5" s="39" t="s">
        <v>107</v>
      </c>
      <c r="D5" s="39" t="s">
        <v>9</v>
      </c>
      <c r="E5" s="41">
        <v>92.703492271253594</v>
      </c>
      <c r="F5" s="48">
        <v>4.4645558038377899</v>
      </c>
      <c r="G5" s="47">
        <v>6.5609171644125499E-3</v>
      </c>
      <c r="H5" s="50">
        <f t="shared" ref="H5:H45" si="0">G5^2</f>
        <v>4.3045634038283212E-5</v>
      </c>
      <c r="I5" s="39" t="s">
        <v>9</v>
      </c>
      <c r="J5" s="41">
        <v>89.774818760782196</v>
      </c>
      <c r="K5" s="48">
        <v>10.356900273891901</v>
      </c>
      <c r="L5" s="47">
        <v>6.5609171644125499E-3</v>
      </c>
      <c r="M5" s="52">
        <f t="shared" ref="M5:M45" si="1">L5^2</f>
        <v>4.3045634038283212E-5</v>
      </c>
    </row>
    <row r="6" spans="1:16" ht="43.5" x14ac:dyDescent="0.35">
      <c r="A6" s="39" t="s">
        <v>49</v>
      </c>
      <c r="B6" s="40" t="s">
        <v>11</v>
      </c>
      <c r="C6" s="42" t="s">
        <v>100</v>
      </c>
      <c r="D6" s="39" t="s">
        <v>9</v>
      </c>
      <c r="E6" s="41">
        <v>0.28679508166013701</v>
      </c>
      <c r="F6" s="48">
        <v>1.3811913822959E-2</v>
      </c>
      <c r="G6" s="47">
        <v>2.2675052721359699E-2</v>
      </c>
      <c r="H6" s="50">
        <f t="shared" si="0"/>
        <v>5.141580159164419E-4</v>
      </c>
      <c r="I6" s="39" t="s">
        <v>9</v>
      </c>
      <c r="J6" s="41">
        <v>0.34271902812784599</v>
      </c>
      <c r="K6" s="48">
        <v>3.9537888745210803E-2</v>
      </c>
      <c r="L6" s="47">
        <v>2.2675052721359699E-2</v>
      </c>
      <c r="M6" s="52">
        <f t="shared" si="1"/>
        <v>5.141580159164419E-4</v>
      </c>
    </row>
    <row r="7" spans="1:16" ht="29" x14ac:dyDescent="0.35">
      <c r="A7" s="39" t="s">
        <v>92</v>
      </c>
      <c r="B7" s="40" t="s">
        <v>96</v>
      </c>
      <c r="C7" s="42" t="s">
        <v>101</v>
      </c>
      <c r="D7" s="39" t="s">
        <v>9</v>
      </c>
      <c r="E7" s="41">
        <v>0.34279575496822901</v>
      </c>
      <c r="F7" s="48">
        <v>1.65088794378562E-2</v>
      </c>
      <c r="G7" s="47">
        <v>7.4467470915644805E-4</v>
      </c>
      <c r="H7" s="50">
        <f t="shared" si="0"/>
        <v>5.5454042245724049E-7</v>
      </c>
      <c r="I7" s="39" t="s">
        <v>14</v>
      </c>
      <c r="J7" s="41">
        <v>16.891384499948899</v>
      </c>
      <c r="K7" s="48">
        <v>-4.0356711960217499E-2</v>
      </c>
      <c r="L7" s="47">
        <v>7.4467470915644805E-4</v>
      </c>
      <c r="M7" s="52">
        <f t="shared" si="1"/>
        <v>5.5454042245724049E-7</v>
      </c>
    </row>
    <row r="8" spans="1:16" x14ac:dyDescent="0.35">
      <c r="A8" s="39" t="s">
        <v>50</v>
      </c>
      <c r="B8" s="40" t="s">
        <v>12</v>
      </c>
      <c r="C8" s="39" t="s">
        <v>104</v>
      </c>
      <c r="D8" s="39" t="s">
        <v>9</v>
      </c>
      <c r="E8" s="41">
        <v>0.30860492532789102</v>
      </c>
      <c r="F8" s="48">
        <v>1.48622654520298E-2</v>
      </c>
      <c r="G8" s="47">
        <v>8.6730057139810696E-5</v>
      </c>
      <c r="H8" s="50">
        <f t="shared" si="0"/>
        <v>7.5221028114748289E-9</v>
      </c>
      <c r="I8" s="39" t="s">
        <v>9</v>
      </c>
      <c r="J8" s="41">
        <v>0.30499409030102398</v>
      </c>
      <c r="K8" s="48">
        <v>3.5185739397493601E-2</v>
      </c>
      <c r="L8" s="47">
        <v>8.6730057139810696E-5</v>
      </c>
      <c r="M8" s="52">
        <f t="shared" si="1"/>
        <v>7.5221028114748289E-9</v>
      </c>
    </row>
    <row r="9" spans="1:16" x14ac:dyDescent="0.35">
      <c r="A9" s="39" t="s">
        <v>51</v>
      </c>
      <c r="B9" s="40" t="s">
        <v>13</v>
      </c>
      <c r="C9" s="39" t="s">
        <v>103</v>
      </c>
      <c r="D9" s="39" t="s">
        <v>14</v>
      </c>
      <c r="E9" s="41">
        <v>50.345840468896498</v>
      </c>
      <c r="F9" s="48">
        <v>-4.4456963247745E-2</v>
      </c>
      <c r="G9" s="47">
        <v>2.06380739342503E-4</v>
      </c>
      <c r="H9" s="50">
        <f t="shared" si="0"/>
        <v>4.2593009571558168E-8</v>
      </c>
      <c r="I9" s="39" t="s">
        <v>14</v>
      </c>
      <c r="J9" s="41">
        <v>44.919345467666702</v>
      </c>
      <c r="K9" s="48">
        <v>-0.10732081117954601</v>
      </c>
      <c r="L9" s="47">
        <v>2.06380739342503E-4</v>
      </c>
      <c r="M9" s="52">
        <f t="shared" si="1"/>
        <v>4.2593009571558168E-8</v>
      </c>
    </row>
    <row r="10" spans="1:16" x14ac:dyDescent="0.35">
      <c r="A10" s="39" t="s">
        <v>52</v>
      </c>
      <c r="B10" s="40" t="s">
        <v>15</v>
      </c>
      <c r="C10" s="39" t="s">
        <v>102</v>
      </c>
      <c r="D10" s="39" t="s">
        <v>9</v>
      </c>
      <c r="E10" s="41">
        <v>0.32887508999732201</v>
      </c>
      <c r="F10" s="48">
        <v>1.5838466877698399E-2</v>
      </c>
      <c r="G10" s="47">
        <v>2.27859432259634E-4</v>
      </c>
      <c r="H10" s="50">
        <f t="shared" si="0"/>
        <v>5.1919920869682733E-8</v>
      </c>
      <c r="I10" s="39" t="s">
        <v>9</v>
      </c>
      <c r="J10" s="41">
        <v>0.400213070736744</v>
      </c>
      <c r="K10" s="48">
        <v>4.6170707099653201E-2</v>
      </c>
      <c r="L10" s="47">
        <v>2.27859432259634E-4</v>
      </c>
      <c r="M10" s="52">
        <f t="shared" si="1"/>
        <v>5.1919920869682733E-8</v>
      </c>
    </row>
    <row r="11" spans="1:16" x14ac:dyDescent="0.35">
      <c r="A11" s="39" t="s">
        <v>53</v>
      </c>
      <c r="B11" s="40" t="s">
        <v>16</v>
      </c>
      <c r="C11" s="39" t="s">
        <v>108</v>
      </c>
      <c r="D11" s="39" t="s">
        <v>9</v>
      </c>
      <c r="E11" s="41">
        <v>7.8583458615885907E-2</v>
      </c>
      <c r="F11" s="48">
        <v>3.7845417432886899E-3</v>
      </c>
      <c r="G11" s="47">
        <v>1.0096055806724499E-2</v>
      </c>
      <c r="H11" s="50">
        <f t="shared" si="0"/>
        <v>1.0193034285249548E-4</v>
      </c>
      <c r="I11" s="39" t="s">
        <v>9</v>
      </c>
      <c r="J11" s="41">
        <v>8.5855066034819696E-2</v>
      </c>
      <c r="K11" s="48">
        <v>9.9046967646954E-3</v>
      </c>
      <c r="L11" s="47">
        <v>1.0096055806724499E-2</v>
      </c>
      <c r="M11" s="52">
        <f t="shared" si="1"/>
        <v>1.0193034285249548E-4</v>
      </c>
    </row>
    <row r="12" spans="1:16" x14ac:dyDescent="0.35">
      <c r="A12" s="39" t="s">
        <v>54</v>
      </c>
      <c r="B12" s="40" t="s">
        <v>55</v>
      </c>
      <c r="C12" s="39" t="s">
        <v>112</v>
      </c>
      <c r="D12" s="39" t="s">
        <v>9</v>
      </c>
      <c r="E12" s="41">
        <v>0.110726959362705</v>
      </c>
      <c r="F12" s="48">
        <v>5.33255734980944E-3</v>
      </c>
      <c r="G12" s="47">
        <v>9.1083591962576695E-4</v>
      </c>
      <c r="H12" s="50">
        <f t="shared" si="0"/>
        <v>8.2962207248051659E-7</v>
      </c>
      <c r="I12" s="39" t="s">
        <v>14</v>
      </c>
      <c r="J12" s="41">
        <v>2.5920617716350902</v>
      </c>
      <c r="K12" s="48">
        <v>-6.1929257664630599E-3</v>
      </c>
      <c r="L12" s="47">
        <v>9.1083591962576695E-4</v>
      </c>
      <c r="M12" s="52">
        <f t="shared" si="1"/>
        <v>8.2962207248051659E-7</v>
      </c>
    </row>
    <row r="13" spans="1:16" x14ac:dyDescent="0.35">
      <c r="A13" s="39" t="s">
        <v>57</v>
      </c>
      <c r="B13" s="40" t="s">
        <v>17</v>
      </c>
      <c r="C13" s="39" t="s">
        <v>105</v>
      </c>
      <c r="D13" s="39" t="s">
        <v>9</v>
      </c>
      <c r="E13" s="41">
        <v>0.91990789151389796</v>
      </c>
      <c r="F13" s="48">
        <v>4.4302323628082903E-2</v>
      </c>
      <c r="G13" s="47">
        <v>2.9129389943105099E-4</v>
      </c>
      <c r="H13" s="50">
        <f t="shared" si="0"/>
        <v>8.4852135845747255E-8</v>
      </c>
      <c r="I13" s="39" t="s">
        <v>9</v>
      </c>
      <c r="J13" s="41">
        <v>1.46831704781316</v>
      </c>
      <c r="K13" s="48">
        <v>0.16939285920674599</v>
      </c>
      <c r="L13" s="47">
        <v>2.9129389943105099E-4</v>
      </c>
      <c r="M13" s="52">
        <f t="shared" si="1"/>
        <v>8.4852135845747255E-8</v>
      </c>
    </row>
    <row r="14" spans="1:16" x14ac:dyDescent="0.35">
      <c r="A14" s="39" t="s">
        <v>93</v>
      </c>
      <c r="B14" s="40" t="s">
        <v>109</v>
      </c>
      <c r="C14" s="39" t="s">
        <v>110</v>
      </c>
      <c r="D14" s="39" t="s">
        <v>9</v>
      </c>
      <c r="E14" s="41">
        <v>8.8615376091901496E-2</v>
      </c>
      <c r="F14" s="48">
        <v>4.2676740859205796E-3</v>
      </c>
      <c r="G14" s="47">
        <v>3.01418379906003E-4</v>
      </c>
      <c r="H14" s="50">
        <f t="shared" si="0"/>
        <v>9.0853039745159549E-8</v>
      </c>
      <c r="I14" s="39" t="s">
        <v>9</v>
      </c>
      <c r="J14" s="41">
        <v>0.104235846696456</v>
      </c>
      <c r="K14" s="48">
        <v>1.20252013215034E-2</v>
      </c>
      <c r="L14" s="47">
        <v>3.01418379906003E-4</v>
      </c>
      <c r="M14" s="52">
        <f t="shared" si="1"/>
        <v>9.0853039745159549E-8</v>
      </c>
    </row>
    <row r="15" spans="1:16" x14ac:dyDescent="0.35">
      <c r="A15" s="39" t="s">
        <v>58</v>
      </c>
      <c r="B15" s="40" t="s">
        <v>18</v>
      </c>
      <c r="C15" s="39" t="s">
        <v>95</v>
      </c>
      <c r="D15" s="39" t="s">
        <v>9</v>
      </c>
      <c r="E15" s="41">
        <v>0.310474613875592</v>
      </c>
      <c r="F15" s="48">
        <v>1.4952308757330401E-2</v>
      </c>
      <c r="G15" s="47">
        <v>6.8973731467192696E-3</v>
      </c>
      <c r="H15" s="50">
        <f t="shared" si="0"/>
        <v>4.7573756325084077E-5</v>
      </c>
      <c r="I15" s="39" t="s">
        <v>14</v>
      </c>
      <c r="J15" s="41">
        <v>15.1011201721481</v>
      </c>
      <c r="K15" s="48">
        <v>-3.6079431917842901E-2</v>
      </c>
      <c r="L15" s="47">
        <v>6.8973731467192696E-3</v>
      </c>
      <c r="M15" s="52">
        <f t="shared" si="1"/>
        <v>4.7573756325084077E-5</v>
      </c>
    </row>
    <row r="16" spans="1:16" x14ac:dyDescent="0.35">
      <c r="A16" s="39" t="s">
        <v>59</v>
      </c>
      <c r="B16" s="40" t="s">
        <v>20</v>
      </c>
      <c r="C16" s="39" t="s">
        <v>111</v>
      </c>
      <c r="D16" s="39" t="s">
        <v>9</v>
      </c>
      <c r="E16" s="41">
        <v>0.13516607885784501</v>
      </c>
      <c r="F16" s="48">
        <v>6.5095336439004101E-3</v>
      </c>
      <c r="G16" s="47">
        <v>3.7798124483504601E-4</v>
      </c>
      <c r="H16" s="50">
        <f t="shared" si="0"/>
        <v>1.4286982144705099E-7</v>
      </c>
      <c r="I16" s="39" t="s">
        <v>9</v>
      </c>
      <c r="J16" s="41">
        <v>8.3314402126733203E-2</v>
      </c>
      <c r="K16" s="48">
        <v>9.6115922718236803E-3</v>
      </c>
      <c r="L16" s="47">
        <v>3.7798124483504601E-4</v>
      </c>
      <c r="M16" s="52">
        <f t="shared" si="1"/>
        <v>1.4286982144705099E-7</v>
      </c>
    </row>
    <row r="17" spans="1:16" x14ac:dyDescent="0.35">
      <c r="A17" s="39" t="s">
        <v>60</v>
      </c>
      <c r="B17" s="40" t="s">
        <v>21</v>
      </c>
      <c r="C17" s="39" t="s">
        <v>113</v>
      </c>
      <c r="D17" s="39" t="s">
        <v>9</v>
      </c>
      <c r="E17" s="41">
        <v>0.53179993599353903</v>
      </c>
      <c r="F17" s="48">
        <v>2.5611230305902399E-2</v>
      </c>
      <c r="G17" s="47">
        <v>5.3831073055664496E-3</v>
      </c>
      <c r="H17" s="50">
        <f t="shared" si="0"/>
        <v>2.8977844263242881E-5</v>
      </c>
      <c r="I17" s="39" t="s">
        <v>9</v>
      </c>
      <c r="J17" s="41">
        <v>0.30530111483780398</v>
      </c>
      <c r="K17" s="48">
        <v>3.5221159379989403E-2</v>
      </c>
      <c r="L17" s="47">
        <v>5.3831073055664496E-3</v>
      </c>
      <c r="M17" s="52">
        <f t="shared" si="1"/>
        <v>2.8977844263242881E-5</v>
      </c>
    </row>
    <row r="18" spans="1:16" x14ac:dyDescent="0.35">
      <c r="A18" s="39" t="s">
        <v>61</v>
      </c>
      <c r="B18" s="40" t="s">
        <v>22</v>
      </c>
      <c r="C18" s="39" t="s">
        <v>114</v>
      </c>
      <c r="D18" s="39" t="s">
        <v>9</v>
      </c>
      <c r="E18" s="41">
        <v>1.5691109358882401E-2</v>
      </c>
      <c r="F18" s="48">
        <v>7.55676314241453E-4</v>
      </c>
      <c r="G18" s="47">
        <v>1.44448256358159E-4</v>
      </c>
      <c r="H18" s="50">
        <f t="shared" si="0"/>
        <v>2.0865298764912419E-8</v>
      </c>
      <c r="I18" s="39" t="s">
        <v>9</v>
      </c>
      <c r="J18" s="41">
        <v>8.6978359545504796E-3</v>
      </c>
      <c r="K18" s="48">
        <v>1.00342858747495E-3</v>
      </c>
      <c r="L18" s="47">
        <v>1.44448256358159E-4</v>
      </c>
      <c r="M18" s="52">
        <f t="shared" si="1"/>
        <v>2.0865298764912419E-8</v>
      </c>
    </row>
    <row r="19" spans="1:16" x14ac:dyDescent="0.35">
      <c r="A19" s="39" t="s">
        <v>62</v>
      </c>
      <c r="B19" s="40" t="s">
        <v>23</v>
      </c>
      <c r="C19" s="39" t="s">
        <v>115</v>
      </c>
      <c r="D19" s="39" t="s">
        <v>9</v>
      </c>
      <c r="E19" s="41">
        <v>0.72652472472568796</v>
      </c>
      <c r="F19" s="48">
        <v>3.4989082902236401E-2</v>
      </c>
      <c r="G19" s="47">
        <v>2.2752722711832699E-3</v>
      </c>
      <c r="H19" s="50">
        <f t="shared" si="0"/>
        <v>5.1768639080154756E-6</v>
      </c>
      <c r="I19" s="39" t="s">
        <v>9</v>
      </c>
      <c r="J19" s="41">
        <v>0.41366438480477602</v>
      </c>
      <c r="K19" s="48">
        <v>4.7722522188543802E-2</v>
      </c>
      <c r="L19" s="47">
        <v>2.2752722711832699E-3</v>
      </c>
      <c r="M19" s="52">
        <f t="shared" si="1"/>
        <v>5.1768639080154756E-6</v>
      </c>
    </row>
    <row r="20" spans="1:16" ht="29.5" customHeight="1" x14ac:dyDescent="0.35">
      <c r="A20" s="39" t="s">
        <v>63</v>
      </c>
      <c r="B20" s="40" t="s">
        <v>24</v>
      </c>
      <c r="C20" s="42" t="s">
        <v>116</v>
      </c>
      <c r="D20" s="39" t="s">
        <v>9</v>
      </c>
      <c r="E20" s="41">
        <v>0.164485515297211</v>
      </c>
      <c r="F20" s="48">
        <v>7.9215436654604902E-3</v>
      </c>
      <c r="G20" s="47">
        <v>4.7865740494070001E-4</v>
      </c>
      <c r="H20" s="50">
        <f t="shared" si="0"/>
        <v>2.2911291130456527E-7</v>
      </c>
      <c r="I20" s="39" t="s">
        <v>9</v>
      </c>
      <c r="J20" s="41">
        <v>0.11700351044596601</v>
      </c>
      <c r="K20" s="48">
        <v>1.34981468758309E-2</v>
      </c>
      <c r="L20" s="47">
        <v>4.7865740494070001E-4</v>
      </c>
      <c r="M20" s="52">
        <f t="shared" si="1"/>
        <v>2.2911291130456527E-7</v>
      </c>
    </row>
    <row r="21" spans="1:16" ht="29" customHeight="1" x14ac:dyDescent="0.35">
      <c r="A21" s="39" t="s">
        <v>64</v>
      </c>
      <c r="B21" s="40" t="s">
        <v>117</v>
      </c>
      <c r="C21" s="42" t="s">
        <v>118</v>
      </c>
      <c r="D21" s="39" t="s">
        <v>9</v>
      </c>
      <c r="E21" s="41">
        <v>9.0043822230857801E-2</v>
      </c>
      <c r="F21" s="48">
        <v>4.3364673680710104E-3</v>
      </c>
      <c r="G21" s="47">
        <v>2.3442736341817299E-4</v>
      </c>
      <c r="H21" s="50">
        <f t="shared" si="0"/>
        <v>5.4956188719196154E-8</v>
      </c>
      <c r="I21" s="39" t="s">
        <v>9</v>
      </c>
      <c r="J21" s="41">
        <v>6.2402808147347499E-2</v>
      </c>
      <c r="K21" s="48">
        <v>7.1991196386043104E-3</v>
      </c>
      <c r="L21" s="47">
        <v>2.3442736341817299E-4</v>
      </c>
      <c r="M21" s="52">
        <f t="shared" si="1"/>
        <v>5.4956188719196154E-8</v>
      </c>
    </row>
    <row r="22" spans="1:16" x14ac:dyDescent="0.35">
      <c r="A22" s="39" t="s">
        <v>65</v>
      </c>
      <c r="B22" s="40" t="s">
        <v>66</v>
      </c>
      <c r="C22" s="42" t="s">
        <v>119</v>
      </c>
      <c r="D22" s="39" t="s">
        <v>14</v>
      </c>
      <c r="E22" s="41">
        <v>2.19906926404783</v>
      </c>
      <c r="F22" s="48">
        <v>-1.9418474404339001E-3</v>
      </c>
      <c r="G22" s="47">
        <v>1.0908932378868299E-3</v>
      </c>
      <c r="H22" s="50">
        <f t="shared" si="0"/>
        <v>1.1900480564672116E-6</v>
      </c>
      <c r="I22" s="39" t="s">
        <v>14</v>
      </c>
      <c r="J22" s="41">
        <v>1.03019465029928</v>
      </c>
      <c r="K22" s="48">
        <v>-2.46132984334179E-3</v>
      </c>
      <c r="L22" s="47">
        <v>1.0908932378868299E-3</v>
      </c>
      <c r="M22" s="52">
        <f t="shared" si="1"/>
        <v>1.1900480564672116E-6</v>
      </c>
    </row>
    <row r="23" spans="1:16" x14ac:dyDescent="0.35">
      <c r="A23" s="39" t="s">
        <v>67</v>
      </c>
      <c r="B23" s="40" t="s">
        <v>25</v>
      </c>
      <c r="C23" s="42" t="s">
        <v>130</v>
      </c>
      <c r="D23" s="39" t="s">
        <v>9</v>
      </c>
      <c r="E23" s="41">
        <v>2.32284169192906E-2</v>
      </c>
      <c r="F23" s="48">
        <v>1.11866943769E-3</v>
      </c>
      <c r="G23" s="47">
        <v>9.4274402770665698E-4</v>
      </c>
      <c r="H23" s="50">
        <f t="shared" si="0"/>
        <v>8.8876630177656998E-7</v>
      </c>
      <c r="I23" s="39" t="s">
        <v>9</v>
      </c>
      <c r="J23" s="41">
        <v>5.8910091505997896E-3</v>
      </c>
      <c r="K23" s="48">
        <v>6.796181281961E-4</v>
      </c>
      <c r="L23" s="47">
        <v>9.4274402770665698E-4</v>
      </c>
      <c r="M23" s="52">
        <f t="shared" si="1"/>
        <v>8.8876630177656998E-7</v>
      </c>
    </row>
    <row r="24" spans="1:16" x14ac:dyDescent="0.35">
      <c r="A24" s="39" t="s">
        <v>68</v>
      </c>
      <c r="B24" s="40" t="s">
        <v>26</v>
      </c>
      <c r="C24" s="42" t="s">
        <v>120</v>
      </c>
      <c r="D24" s="39" t="s">
        <v>9</v>
      </c>
      <c r="E24" s="41">
        <v>7.2932620768274906E-2</v>
      </c>
      <c r="F24" s="48">
        <v>3.51240009801735E-3</v>
      </c>
      <c r="G24" s="47">
        <v>1.8927111658270499E-4</v>
      </c>
      <c r="H24" s="50">
        <f t="shared" si="0"/>
        <v>3.5823555572463906E-8</v>
      </c>
      <c r="I24" s="39" t="s">
        <v>9</v>
      </c>
      <c r="J24" s="41">
        <v>3.8739830535050701E-2</v>
      </c>
      <c r="K24" s="48">
        <v>4.46923276501525E-3</v>
      </c>
      <c r="L24" s="47">
        <v>1.8927111658270499E-4</v>
      </c>
      <c r="M24" s="52">
        <f t="shared" si="1"/>
        <v>3.5823555572463906E-8</v>
      </c>
    </row>
    <row r="25" spans="1:16" ht="29" x14ac:dyDescent="0.35">
      <c r="A25" s="39" t="s">
        <v>69</v>
      </c>
      <c r="B25" s="40" t="s">
        <v>27</v>
      </c>
      <c r="C25" s="42" t="s">
        <v>131</v>
      </c>
      <c r="D25" s="39" t="s">
        <v>9</v>
      </c>
      <c r="E25" s="41">
        <v>0.10854792261941699</v>
      </c>
      <c r="F25" s="48">
        <v>5.22761598351706E-3</v>
      </c>
      <c r="G25" s="47">
        <v>2.3886154313505599E-4</v>
      </c>
      <c r="H25" s="50">
        <f t="shared" si="0"/>
        <v>5.7054836788860211E-8</v>
      </c>
      <c r="I25" s="39" t="s">
        <v>9</v>
      </c>
      <c r="J25" s="41">
        <v>4.32591397491374E-2</v>
      </c>
      <c r="K25" s="48">
        <v>4.9906042975147898E-3</v>
      </c>
      <c r="L25" s="47">
        <v>2.3886154313505599E-4</v>
      </c>
      <c r="M25" s="52">
        <f t="shared" si="1"/>
        <v>5.7054836788860211E-8</v>
      </c>
    </row>
    <row r="26" spans="1:16" ht="29" x14ac:dyDescent="0.35">
      <c r="A26" s="39" t="s">
        <v>70</v>
      </c>
      <c r="B26" s="40" t="s">
        <v>28</v>
      </c>
      <c r="C26" s="42" t="s">
        <v>121</v>
      </c>
      <c r="D26" s="39" t="s">
        <v>9</v>
      </c>
      <c r="E26" s="41">
        <v>0.10073961839517501</v>
      </c>
      <c r="F26" s="48">
        <v>4.8515717904841797E-3</v>
      </c>
      <c r="G26" s="47">
        <v>3.8910693269366298E-4</v>
      </c>
      <c r="H26" s="50">
        <f t="shared" si="0"/>
        <v>1.5140420507027078E-7</v>
      </c>
      <c r="I26" s="39" t="s">
        <v>9</v>
      </c>
      <c r="J26" s="41">
        <v>6.5132551878040207E-2</v>
      </c>
      <c r="K26" s="48">
        <v>7.51403738483111E-3</v>
      </c>
      <c r="L26" s="47">
        <v>3.8910693269366298E-4</v>
      </c>
      <c r="M26" s="52">
        <f t="shared" si="1"/>
        <v>1.5140420507027078E-7</v>
      </c>
    </row>
    <row r="27" spans="1:16" ht="31" customHeight="1" x14ac:dyDescent="0.35">
      <c r="A27" s="39" t="s">
        <v>71</v>
      </c>
      <c r="B27" s="40" t="s">
        <v>29</v>
      </c>
      <c r="C27" s="42" t="s">
        <v>152</v>
      </c>
      <c r="D27" s="39" t="s">
        <v>9</v>
      </c>
      <c r="E27" s="41">
        <v>9.6053356799926506E-2</v>
      </c>
      <c r="F27" s="48">
        <v>4.6258836757133897E-3</v>
      </c>
      <c r="G27" s="47">
        <v>2.7042185971841901E-3</v>
      </c>
      <c r="H27" s="50">
        <f t="shared" si="0"/>
        <v>7.3127982213568286E-6</v>
      </c>
      <c r="I27" s="39" t="s">
        <v>9</v>
      </c>
      <c r="J27" s="41">
        <v>1.31180541383788E-2</v>
      </c>
      <c r="K27" s="48">
        <v>1.5133684520235999E-3</v>
      </c>
      <c r="L27" s="47">
        <v>2.7042185971841901E-3</v>
      </c>
      <c r="M27" s="52">
        <f t="shared" si="1"/>
        <v>7.3127982213568286E-6</v>
      </c>
    </row>
    <row r="28" spans="1:16" ht="29" x14ac:dyDescent="0.35">
      <c r="A28" s="39" t="s">
        <v>72</v>
      </c>
      <c r="B28" s="40" t="s">
        <v>158</v>
      </c>
      <c r="C28" s="42" t="s">
        <v>159</v>
      </c>
      <c r="D28" s="39" t="s">
        <v>9</v>
      </c>
      <c r="E28" s="41">
        <v>0.20795036042790599</v>
      </c>
      <c r="F28" s="48">
        <v>1.0014789797152601E-2</v>
      </c>
      <c r="G28" s="47">
        <v>5.0170180603822804E-4</v>
      </c>
      <c r="H28" s="50">
        <f t="shared" si="0"/>
        <v>2.5170470218201978E-7</v>
      </c>
      <c r="I28" s="39" t="s">
        <v>9</v>
      </c>
      <c r="J28" s="41">
        <v>7.2215500044708905E-2</v>
      </c>
      <c r="K28" s="48">
        <v>8.3311639334550103E-3</v>
      </c>
      <c r="L28" s="47">
        <v>5.0170180603822804E-4</v>
      </c>
      <c r="M28" s="52">
        <f t="shared" si="1"/>
        <v>2.5170470218201978E-7</v>
      </c>
    </row>
    <row r="29" spans="1:16" s="43" customFormat="1" x14ac:dyDescent="0.35">
      <c r="A29" s="43" t="s">
        <v>73</v>
      </c>
      <c r="B29" s="40" t="s">
        <v>74</v>
      </c>
      <c r="C29" s="44" t="s">
        <v>125</v>
      </c>
      <c r="D29" s="43" t="s">
        <v>9</v>
      </c>
      <c r="E29" s="45">
        <v>7.9477098219553205E-2</v>
      </c>
      <c r="F29" s="49">
        <v>3.8275789987506398E-3</v>
      </c>
      <c r="G29" s="47">
        <v>1.6376659920253401E-3</v>
      </c>
      <c r="H29" s="50">
        <f t="shared" si="0"/>
        <v>2.6819499014363412E-6</v>
      </c>
      <c r="I29" s="43" t="s">
        <v>9</v>
      </c>
      <c r="J29" s="45">
        <v>6.58714721940237E-2</v>
      </c>
      <c r="K29" s="49">
        <v>7.5992831600789198E-3</v>
      </c>
      <c r="L29" s="47">
        <v>1.6376659920253401E-3</v>
      </c>
      <c r="M29" s="52">
        <f t="shared" si="1"/>
        <v>2.6819499014363412E-6</v>
      </c>
      <c r="N29" s="39"/>
      <c r="O29" s="39"/>
      <c r="P29" s="39"/>
    </row>
    <row r="30" spans="1:16" ht="29" x14ac:dyDescent="0.35">
      <c r="A30" s="39" t="s">
        <v>75</v>
      </c>
      <c r="B30" s="40" t="s">
        <v>123</v>
      </c>
      <c r="C30" s="42" t="s">
        <v>122</v>
      </c>
      <c r="D30" s="39" t="s">
        <v>9</v>
      </c>
      <c r="E30" s="41">
        <v>7.7457004193832696E-2</v>
      </c>
      <c r="F30" s="48">
        <v>3.7302922376387798E-3</v>
      </c>
      <c r="G30" s="47">
        <v>3.1981490878508199E-4</v>
      </c>
      <c r="H30" s="50">
        <f t="shared" si="0"/>
        <v>1.0228157588121031E-7</v>
      </c>
      <c r="I30" s="39" t="s">
        <v>9</v>
      </c>
      <c r="J30" s="41">
        <v>2.9750796080793299E-2</v>
      </c>
      <c r="K30" s="48">
        <v>3.4322099708017002E-3</v>
      </c>
      <c r="L30" s="47">
        <v>3.1981490878508199E-4</v>
      </c>
      <c r="M30" s="52">
        <f t="shared" si="1"/>
        <v>1.0228157588121031E-7</v>
      </c>
    </row>
    <row r="31" spans="1:16" x14ac:dyDescent="0.35">
      <c r="A31" s="39" t="s">
        <v>76</v>
      </c>
      <c r="B31" s="40" t="s">
        <v>31</v>
      </c>
      <c r="C31" s="42" t="s">
        <v>124</v>
      </c>
      <c r="D31" s="39" t="s">
        <v>14</v>
      </c>
      <c r="E31" s="41">
        <v>1.5466880607076701</v>
      </c>
      <c r="F31" s="48">
        <v>-1.36577428502932E-3</v>
      </c>
      <c r="G31" s="47">
        <v>1.09337887185814E-3</v>
      </c>
      <c r="H31" s="50">
        <f t="shared" si="0"/>
        <v>1.1954773574257791E-6</v>
      </c>
      <c r="I31" s="39" t="s">
        <v>14</v>
      </c>
      <c r="J31" s="41">
        <v>0.95459921167735995</v>
      </c>
      <c r="K31" s="48">
        <v>-2.2807180443515799E-3</v>
      </c>
      <c r="L31" s="47">
        <v>1.09337887185814E-3</v>
      </c>
      <c r="M31" s="52">
        <f t="shared" si="1"/>
        <v>1.1954773574257791E-6</v>
      </c>
    </row>
    <row r="32" spans="1:16" ht="43.5" x14ac:dyDescent="0.35">
      <c r="A32" s="39" t="s">
        <v>77</v>
      </c>
      <c r="B32" s="40" t="s">
        <v>32</v>
      </c>
      <c r="C32" s="42" t="s">
        <v>126</v>
      </c>
      <c r="D32" s="39" t="s">
        <v>9</v>
      </c>
      <c r="E32" s="41">
        <v>9.4494611819101404E-2</v>
      </c>
      <c r="F32" s="48">
        <v>4.5508152637221402E-3</v>
      </c>
      <c r="G32" s="47">
        <v>1.13685510619656E-3</v>
      </c>
      <c r="H32" s="50">
        <f t="shared" si="0"/>
        <v>1.2924395324851916E-6</v>
      </c>
      <c r="I32" s="39" t="s">
        <v>9</v>
      </c>
      <c r="J32" s="41">
        <v>4.31197042455937E-2</v>
      </c>
      <c r="K32" s="48">
        <v>4.9745182766820399E-3</v>
      </c>
      <c r="L32" s="47">
        <v>1.13685510619656E-3</v>
      </c>
      <c r="M32" s="52">
        <f t="shared" si="1"/>
        <v>1.2924395324851916E-6</v>
      </c>
    </row>
    <row r="33" spans="1:16" ht="43.5" x14ac:dyDescent="0.35">
      <c r="A33" s="39" t="s">
        <v>94</v>
      </c>
      <c r="B33" s="54" t="s">
        <v>97</v>
      </c>
      <c r="C33" s="42" t="s">
        <v>127</v>
      </c>
      <c r="D33" s="39" t="s">
        <v>9</v>
      </c>
      <c r="E33" s="41">
        <v>8.2151753572515099E-2</v>
      </c>
      <c r="F33" s="48">
        <v>3.9563891199960403E-3</v>
      </c>
      <c r="G33" s="47">
        <v>2.5772018169466698E-4</v>
      </c>
      <c r="H33" s="50">
        <f t="shared" si="0"/>
        <v>6.6419692052732158E-8</v>
      </c>
      <c r="I33" s="39" t="s">
        <v>9</v>
      </c>
      <c r="J33" s="41">
        <v>1.6132991953747399E-3</v>
      </c>
      <c r="K33" s="48">
        <v>1.8611877037556901E-4</v>
      </c>
      <c r="L33" s="47">
        <v>2.5772018169466698E-4</v>
      </c>
      <c r="M33" s="52">
        <f t="shared" si="1"/>
        <v>6.6419692052732158E-8</v>
      </c>
    </row>
    <row r="34" spans="1:16" x14ac:dyDescent="0.35">
      <c r="A34" s="39" t="s">
        <v>78</v>
      </c>
      <c r="B34" s="40" t="s">
        <v>33</v>
      </c>
      <c r="C34" s="42" t="s">
        <v>128</v>
      </c>
      <c r="D34" s="39" t="s">
        <v>9</v>
      </c>
      <c r="E34" s="41">
        <v>0.34222415897059799</v>
      </c>
      <c r="F34" s="48">
        <v>1.6481351648275199E-2</v>
      </c>
      <c r="G34" s="47">
        <v>3.8323182437060703E-5</v>
      </c>
      <c r="H34" s="50">
        <f t="shared" si="0"/>
        <v>1.468666312104238E-9</v>
      </c>
      <c r="I34" s="39" t="s">
        <v>9</v>
      </c>
      <c r="J34" s="41">
        <v>7.0842401293204202E-3</v>
      </c>
      <c r="K34" s="48">
        <v>8.1727559630258696E-4</v>
      </c>
      <c r="L34" s="47">
        <v>3.8323182437060703E-5</v>
      </c>
      <c r="M34" s="52">
        <f t="shared" si="1"/>
        <v>1.468666312104238E-9</v>
      </c>
    </row>
    <row r="35" spans="1:16" x14ac:dyDescent="0.35">
      <c r="A35" s="39" t="s">
        <v>79</v>
      </c>
      <c r="B35" s="40" t="s">
        <v>34</v>
      </c>
      <c r="C35" s="42" t="s">
        <v>129</v>
      </c>
      <c r="D35" s="39" t="s">
        <v>9</v>
      </c>
      <c r="E35" s="41">
        <v>5.0359087011437598E-2</v>
      </c>
      <c r="F35" s="48">
        <v>2.42526951989061E-3</v>
      </c>
      <c r="G35" s="47">
        <v>6.6268875576914695E-4</v>
      </c>
      <c r="H35" s="50">
        <f t="shared" si="0"/>
        <v>4.3915638702286009E-7</v>
      </c>
      <c r="I35" s="39" t="s">
        <v>9</v>
      </c>
      <c r="J35" s="41">
        <v>3.6017196694598803E-2</v>
      </c>
      <c r="K35" s="48">
        <v>4.1551352535179401E-3</v>
      </c>
      <c r="L35" s="47">
        <v>6.6268875576914695E-4</v>
      </c>
      <c r="M35" s="52">
        <f t="shared" si="1"/>
        <v>4.3915638702286009E-7</v>
      </c>
    </row>
    <row r="36" spans="1:16" x14ac:dyDescent="0.35">
      <c r="A36" s="39" t="s">
        <v>80</v>
      </c>
      <c r="B36" s="40" t="s">
        <v>35</v>
      </c>
      <c r="C36" s="39" t="s">
        <v>151</v>
      </c>
      <c r="D36" s="39" t="s">
        <v>9</v>
      </c>
      <c r="E36" s="41">
        <v>4.6840275926946603E-2</v>
      </c>
      <c r="F36" s="48">
        <v>2.2558052627738999E-3</v>
      </c>
      <c r="G36" s="47">
        <v>5.3407372794883796E-4</v>
      </c>
      <c r="H36" s="50">
        <f t="shared" si="0"/>
        <v>2.8523474688516937E-7</v>
      </c>
      <c r="I36" s="39" t="s">
        <v>9</v>
      </c>
      <c r="J36" s="41">
        <v>1.87731306907103E-2</v>
      </c>
      <c r="K36" s="48">
        <v>2.1657681416268502E-3</v>
      </c>
      <c r="L36" s="47">
        <v>5.3407372794883796E-4</v>
      </c>
      <c r="M36" s="52">
        <f t="shared" si="1"/>
        <v>2.8523474688516937E-7</v>
      </c>
    </row>
    <row r="37" spans="1:16" x14ac:dyDescent="0.35">
      <c r="A37" s="39" t="s">
        <v>81</v>
      </c>
      <c r="B37" s="40" t="s">
        <v>36</v>
      </c>
      <c r="C37" s="42" t="s">
        <v>132</v>
      </c>
      <c r="D37" s="39" t="s">
        <v>9</v>
      </c>
      <c r="E37" s="41">
        <v>3.0401420517201901E-2</v>
      </c>
      <c r="F37" s="48">
        <v>1.4641178567236699E-3</v>
      </c>
      <c r="G37" s="47">
        <v>2.53504897603893E-4</v>
      </c>
      <c r="H37" s="50">
        <f t="shared" si="0"/>
        <v>6.4264733109160283E-8</v>
      </c>
      <c r="I37" s="39" t="s">
        <v>9</v>
      </c>
      <c r="J37" s="41">
        <v>1.09160995382944E-3</v>
      </c>
      <c r="K37" s="48">
        <v>1.2593392652704701E-4</v>
      </c>
      <c r="L37" s="47">
        <v>2.53504897603893E-4</v>
      </c>
      <c r="M37" s="52">
        <f t="shared" si="1"/>
        <v>6.4264733109160283E-8</v>
      </c>
    </row>
    <row r="38" spans="1:16" ht="29" x14ac:dyDescent="0.35">
      <c r="A38" s="39" t="s">
        <v>82</v>
      </c>
      <c r="B38" s="40" t="s">
        <v>37</v>
      </c>
      <c r="C38" s="42" t="s">
        <v>133</v>
      </c>
      <c r="D38" s="39" t="s">
        <v>9</v>
      </c>
      <c r="E38" s="41">
        <v>0.230439344159029</v>
      </c>
      <c r="F38" s="48">
        <v>1.1097848486521299E-2</v>
      </c>
      <c r="G38" s="47">
        <v>3.74965663568677E-4</v>
      </c>
      <c r="H38" s="50">
        <f t="shared" si="0"/>
        <v>1.4059924885549827E-7</v>
      </c>
      <c r="I38" s="39" t="s">
        <v>9</v>
      </c>
      <c r="J38" s="41">
        <v>4.3808116022269203E-3</v>
      </c>
      <c r="K38" s="48">
        <v>5.0539371183663698E-4</v>
      </c>
      <c r="L38" s="47">
        <v>3.74965663568677E-4</v>
      </c>
      <c r="M38" s="52">
        <f t="shared" si="1"/>
        <v>1.4059924885549827E-7</v>
      </c>
    </row>
    <row r="39" spans="1:16" x14ac:dyDescent="0.35">
      <c r="A39" s="39" t="s">
        <v>83</v>
      </c>
      <c r="B39" s="40" t="s">
        <v>38</v>
      </c>
      <c r="C39" s="42" t="s">
        <v>134</v>
      </c>
      <c r="D39" s="39" t="s">
        <v>9</v>
      </c>
      <c r="E39" s="41">
        <v>1.1441245770860999</v>
      </c>
      <c r="F39" s="48">
        <v>5.5100491856304702E-2</v>
      </c>
      <c r="G39" s="47">
        <v>1.33074430232774E-4</v>
      </c>
      <c r="H39" s="50">
        <f t="shared" si="0"/>
        <v>1.7708803981777436E-8</v>
      </c>
      <c r="I39" s="39" t="s">
        <v>9</v>
      </c>
      <c r="J39" s="41">
        <v>0.31234472898570997</v>
      </c>
      <c r="K39" s="48">
        <v>3.6033748147136002E-2</v>
      </c>
      <c r="L39" s="47">
        <v>1.33074430232774E-4</v>
      </c>
      <c r="M39" s="52">
        <f t="shared" si="1"/>
        <v>1.7708803981777436E-8</v>
      </c>
    </row>
    <row r="40" spans="1:16" x14ac:dyDescent="0.35">
      <c r="A40" s="39" t="s">
        <v>84</v>
      </c>
      <c r="B40" s="40" t="s">
        <v>98</v>
      </c>
      <c r="C40" s="39" t="s">
        <v>135</v>
      </c>
      <c r="D40" s="39" t="s">
        <v>9</v>
      </c>
      <c r="E40" s="41">
        <v>9.9711287851199002E-4</v>
      </c>
      <c r="F40" s="48">
        <v>4.80204788382339E-5</v>
      </c>
      <c r="G40" s="47">
        <v>1.19436086119154E-4</v>
      </c>
      <c r="H40" s="50">
        <f t="shared" si="0"/>
        <v>1.4264978667461971E-8</v>
      </c>
      <c r="I40" s="39" t="s">
        <v>14</v>
      </c>
      <c r="J40" s="41">
        <v>1.01927506736406</v>
      </c>
      <c r="K40" s="48">
        <v>-2.4352408946683498E-3</v>
      </c>
      <c r="L40" s="47">
        <v>1.19436086119154E-4</v>
      </c>
      <c r="M40" s="52">
        <f t="shared" si="1"/>
        <v>1.4264978667461971E-8</v>
      </c>
    </row>
    <row r="41" spans="1:16" x14ac:dyDescent="0.35">
      <c r="A41" s="39" t="s">
        <v>85</v>
      </c>
      <c r="B41" s="40" t="s">
        <v>39</v>
      </c>
      <c r="C41" s="42" t="s">
        <v>136</v>
      </c>
      <c r="D41" s="39" t="s">
        <v>9</v>
      </c>
      <c r="E41" s="41">
        <v>6.8998650583965995E-2</v>
      </c>
      <c r="F41" s="48">
        <v>3.32294197742045E-3</v>
      </c>
      <c r="G41" s="47">
        <v>3.3054925135060702E-4</v>
      </c>
      <c r="H41" s="50">
        <f t="shared" si="0"/>
        <v>1.0926280756844678E-7</v>
      </c>
      <c r="I41" s="39" t="s">
        <v>9</v>
      </c>
      <c r="J41" s="41">
        <v>4.9602342010965101E-3</v>
      </c>
      <c r="K41" s="48">
        <v>5.7223898265720103E-4</v>
      </c>
      <c r="L41" s="47">
        <v>3.3054925135060702E-4</v>
      </c>
      <c r="M41" s="52">
        <f t="shared" si="1"/>
        <v>1.0926280756844678E-7</v>
      </c>
    </row>
    <row r="42" spans="1:16" x14ac:dyDescent="0.35">
      <c r="A42" s="39" t="s">
        <v>86</v>
      </c>
      <c r="B42" s="40" t="s">
        <v>87</v>
      </c>
      <c r="C42" s="39" t="s">
        <v>140</v>
      </c>
      <c r="D42" s="39" t="s">
        <v>14</v>
      </c>
      <c r="E42" s="41">
        <v>13.989934448186901</v>
      </c>
      <c r="F42" s="48">
        <v>-1.23535528617432E-2</v>
      </c>
      <c r="G42" s="47">
        <v>1.6296290450749199E-6</v>
      </c>
      <c r="H42" s="50">
        <f t="shared" si="0"/>
        <v>2.6556908245517954E-12</v>
      </c>
      <c r="I42" s="39" t="s">
        <v>14</v>
      </c>
      <c r="J42" s="41">
        <v>14.758495666542</v>
      </c>
      <c r="K42" s="48">
        <v>-3.5260837179010102E-2</v>
      </c>
      <c r="L42" s="47">
        <v>1.6296290450749199E-6</v>
      </c>
      <c r="M42" s="52">
        <f t="shared" si="1"/>
        <v>2.6556908245517954E-12</v>
      </c>
      <c r="N42" s="39" t="s">
        <v>156</v>
      </c>
    </row>
    <row r="43" spans="1:16" x14ac:dyDescent="0.35">
      <c r="A43" s="39" t="s">
        <v>88</v>
      </c>
      <c r="B43" s="40" t="s">
        <v>30</v>
      </c>
      <c r="C43" s="42" t="s">
        <v>137</v>
      </c>
      <c r="D43" s="39" t="s">
        <v>14</v>
      </c>
      <c r="E43" s="41">
        <v>8.0783596460642704E-2</v>
      </c>
      <c r="F43" s="48">
        <v>-7.1334460710616404E-5</v>
      </c>
      <c r="G43" s="47">
        <v>2.0906302001273699E-4</v>
      </c>
      <c r="H43" s="50">
        <f t="shared" si="0"/>
        <v>4.3707346336846071E-8</v>
      </c>
      <c r="I43" s="39" t="s">
        <v>14</v>
      </c>
      <c r="J43" s="41">
        <v>5.7695705421463399E-2</v>
      </c>
      <c r="K43" s="48">
        <v>-1.3784595129206901E-4</v>
      </c>
      <c r="L43" s="47">
        <v>2.0906302001273699E-4</v>
      </c>
      <c r="M43" s="52">
        <f t="shared" si="1"/>
        <v>4.3707346336846071E-8</v>
      </c>
      <c r="N43" s="39" t="s">
        <v>154</v>
      </c>
    </row>
    <row r="44" spans="1:16" ht="29" x14ac:dyDescent="0.35">
      <c r="A44" s="39" t="s">
        <v>89</v>
      </c>
      <c r="B44" s="40" t="s">
        <v>90</v>
      </c>
      <c r="C44" s="42" t="s">
        <v>139</v>
      </c>
      <c r="D44" s="39" t="s">
        <v>14</v>
      </c>
      <c r="E44" s="41">
        <v>18.826567199338299</v>
      </c>
      <c r="F44" s="48">
        <v>-1.6624451956051101E-2</v>
      </c>
      <c r="G44" s="47">
        <v>9.5954195662230497E-6</v>
      </c>
      <c r="H44" s="50">
        <f t="shared" si="0"/>
        <v>9.2072076651856135E-11</v>
      </c>
      <c r="I44" s="39" t="s">
        <v>14</v>
      </c>
      <c r="J44" s="41">
        <v>2.52782416254019</v>
      </c>
      <c r="K44" s="48">
        <v>-6.0394499701324897E-3</v>
      </c>
      <c r="L44" s="47">
        <v>9.5954195662230497E-6</v>
      </c>
      <c r="M44" s="52">
        <f t="shared" si="1"/>
        <v>9.2072076651856135E-11</v>
      </c>
      <c r="N44" s="39" t="s">
        <v>155</v>
      </c>
    </row>
    <row r="45" spans="1:16" ht="29" x14ac:dyDescent="0.35">
      <c r="A45" s="39" t="s">
        <v>91</v>
      </c>
      <c r="B45" s="40" t="s">
        <v>99</v>
      </c>
      <c r="C45" s="42" t="s">
        <v>138</v>
      </c>
      <c r="D45" s="39" t="s">
        <v>14</v>
      </c>
      <c r="E45" s="41">
        <v>0.17492747342050199</v>
      </c>
      <c r="F45" s="48">
        <v>-1.54466470009188E-4</v>
      </c>
      <c r="G45" s="47">
        <v>3.99397461031386E-5</v>
      </c>
      <c r="H45" s="50">
        <f t="shared" si="0"/>
        <v>1.5951833187831749E-9</v>
      </c>
      <c r="I45" s="39" t="s">
        <v>14</v>
      </c>
      <c r="J45" s="41">
        <v>0.14800362475689399</v>
      </c>
      <c r="K45" s="48">
        <v>-3.5360864903644502E-4</v>
      </c>
      <c r="L45" s="47">
        <v>3.99397461031386E-5</v>
      </c>
      <c r="M45" s="52">
        <f t="shared" si="1"/>
        <v>1.5951833187831749E-9</v>
      </c>
      <c r="N45" s="55" t="s">
        <v>157</v>
      </c>
    </row>
    <row r="46" spans="1:16" x14ac:dyDescent="0.35">
      <c r="N46" s="39" t="s">
        <v>154</v>
      </c>
    </row>
    <row r="47" spans="1:16" x14ac:dyDescent="0.35">
      <c r="D47" s="46" t="s">
        <v>148</v>
      </c>
      <c r="E47" s="46"/>
      <c r="F47" s="51">
        <f>SUMIF(D4:D45,"E",F4:F45)</f>
        <v>4.8159521226820097</v>
      </c>
      <c r="G47" s="43"/>
      <c r="H47" s="53">
        <f>SQRT(SUMIF(D4:D45,"E",H4:H45))</f>
        <v>2.7510764695206382E-2</v>
      </c>
      <c r="I47" s="43"/>
      <c r="J47" s="43"/>
      <c r="K47" s="51">
        <f>SUMIF(I4:I45,"E",K4:K45)</f>
        <v>11.538138035468728</v>
      </c>
      <c r="L47" s="43"/>
      <c r="M47" s="53">
        <f>SQRT(SUMIF(I4:I45,"E",M4:M45))</f>
        <v>2.7078560337947789E-2</v>
      </c>
      <c r="N47" s="43"/>
      <c r="O47" s="43"/>
      <c r="P47" s="43"/>
    </row>
    <row r="48" spans="1:16" x14ac:dyDescent="0.35">
      <c r="D48" s="46" t="s">
        <v>149</v>
      </c>
      <c r="E48" s="46"/>
      <c r="F48" s="51">
        <f>SUMIF(D4:D45,"D",F4:F45)</f>
        <v>-8.8303150436450317E-2</v>
      </c>
      <c r="G48" s="43"/>
      <c r="H48" s="53">
        <f>SQRT(SUMIF(D4:D45,"D",H4:H45))</f>
        <v>5.277495176733189E-3</v>
      </c>
      <c r="I48" s="43"/>
      <c r="J48" s="43"/>
      <c r="K48" s="51">
        <f>SUMIF(I4:I45,"D",K4:K45)</f>
        <v>-0.23891891135590229</v>
      </c>
      <c r="L48" s="43"/>
      <c r="M48" s="53">
        <f>SQRT(SUMIF(I4:I45,"D",M4:M45))</f>
        <v>7.1725657528932396E-3</v>
      </c>
      <c r="N48" s="43"/>
      <c r="O48" s="43"/>
      <c r="P48" s="43"/>
    </row>
  </sheetData>
  <mergeCells count="4">
    <mergeCell ref="E1:F1"/>
    <mergeCell ref="J1:K1"/>
    <mergeCell ref="D2:H2"/>
    <mergeCell ref="I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1DA80-86DF-472C-A890-53744CC61A45}">
  <dimension ref="A1:W46"/>
  <sheetViews>
    <sheetView topLeftCell="A4" zoomScale="70" zoomScaleNormal="70" workbookViewId="0">
      <selection activeCell="J19" sqref="J19"/>
    </sheetView>
  </sheetViews>
  <sheetFormatPr baseColWidth="10" defaultRowHeight="14.5" x14ac:dyDescent="0.35"/>
  <cols>
    <col min="2" max="2" width="30.1796875" bestFit="1" customWidth="1"/>
    <col min="3" max="3" width="63.453125" customWidth="1"/>
    <col min="9" max="9" width="11.81640625" bestFit="1" customWidth="1"/>
  </cols>
  <sheetData>
    <row r="1" spans="1:23" ht="18.5" x14ac:dyDescent="0.35">
      <c r="A1" s="1"/>
      <c r="B1" s="2"/>
      <c r="C1" s="1"/>
      <c r="D1" s="3"/>
      <c r="E1" s="24"/>
      <c r="F1" s="58" t="s">
        <v>40</v>
      </c>
      <c r="G1" s="59"/>
      <c r="H1" s="30"/>
      <c r="I1" s="17"/>
      <c r="J1" s="32"/>
      <c r="K1" s="60" t="s">
        <v>41</v>
      </c>
      <c r="L1" s="61"/>
    </row>
    <row r="2" spans="1:23" ht="76.5" x14ac:dyDescent="0.35">
      <c r="A2" s="1"/>
      <c r="B2" s="2"/>
      <c r="C2" s="1"/>
      <c r="D2" s="3" t="s">
        <v>0</v>
      </c>
      <c r="E2" s="25"/>
      <c r="F2" s="4" t="s">
        <v>42</v>
      </c>
      <c r="G2" s="5" t="s">
        <v>43</v>
      </c>
      <c r="H2" s="27"/>
      <c r="I2" s="30"/>
      <c r="J2" s="36"/>
      <c r="K2" s="34" t="s">
        <v>44</v>
      </c>
      <c r="L2" s="35" t="s">
        <v>45</v>
      </c>
      <c r="S2">
        <v>0.67803381091540593</v>
      </c>
      <c r="T2" t="s">
        <v>47</v>
      </c>
      <c r="V2">
        <v>14.821456077729691</v>
      </c>
      <c r="W2" t="s">
        <v>48</v>
      </c>
    </row>
    <row r="3" spans="1:23" ht="166.5" x14ac:dyDescent="0.45">
      <c r="A3" s="6" t="s">
        <v>1</v>
      </c>
      <c r="B3" s="7" t="s">
        <v>2</v>
      </c>
      <c r="C3" s="8" t="s">
        <v>3</v>
      </c>
      <c r="D3" s="9" t="s">
        <v>4</v>
      </c>
      <c r="E3" s="26"/>
      <c r="F3" s="10" t="s">
        <v>5</v>
      </c>
      <c r="G3" s="11" t="s">
        <v>6</v>
      </c>
      <c r="H3" s="28" t="s">
        <v>144</v>
      </c>
      <c r="I3" s="17" t="s">
        <v>145</v>
      </c>
      <c r="J3" s="33"/>
      <c r="K3" s="34" t="s">
        <v>7</v>
      </c>
      <c r="L3" s="35" t="s">
        <v>6</v>
      </c>
      <c r="M3" s="29" t="s">
        <v>144</v>
      </c>
      <c r="N3" s="29" t="s">
        <v>145</v>
      </c>
      <c r="O3" s="12" t="s">
        <v>46</v>
      </c>
      <c r="S3">
        <v>14.821456077729691</v>
      </c>
      <c r="T3" t="s">
        <v>48</v>
      </c>
      <c r="V3">
        <v>0.67803381091540593</v>
      </c>
      <c r="W3" t="s">
        <v>47</v>
      </c>
    </row>
    <row r="4" spans="1:23" x14ac:dyDescent="0.35">
      <c r="A4" t="s">
        <v>47</v>
      </c>
      <c r="B4" s="22" t="s">
        <v>8</v>
      </c>
      <c r="C4" t="s">
        <v>106</v>
      </c>
      <c r="D4" t="s">
        <v>19</v>
      </c>
      <c r="E4" t="s">
        <v>14</v>
      </c>
      <c r="F4" s="20">
        <v>12.836189488941599</v>
      </c>
      <c r="G4">
        <v>-1.1334759714728001E-2</v>
      </c>
      <c r="H4">
        <v>5.0377018232081201E-3</v>
      </c>
      <c r="I4">
        <f>H4^2</f>
        <v>2.5378439659554416E-5</v>
      </c>
      <c r="J4" t="s">
        <v>9</v>
      </c>
      <c r="K4" s="20">
        <v>5.7650997237213302</v>
      </c>
      <c r="L4">
        <v>0.66669905120067796</v>
      </c>
      <c r="M4">
        <v>5.0377018232081201E-3</v>
      </c>
      <c r="N4">
        <f>M4^2</f>
        <v>2.5378439659554416E-5</v>
      </c>
      <c r="O4">
        <f t="shared" ref="O4:O23" si="0">SUM(ABS(G4),ABS(L4))</f>
        <v>0.67803381091540593</v>
      </c>
      <c r="P4" t="s">
        <v>47</v>
      </c>
      <c r="S4">
        <v>5.3349802568169805E-2</v>
      </c>
      <c r="T4" t="s">
        <v>49</v>
      </c>
      <c r="V4">
        <v>0.21369518283482888</v>
      </c>
      <c r="W4" t="s">
        <v>57</v>
      </c>
    </row>
    <row r="5" spans="1:23" x14ac:dyDescent="0.35">
      <c r="A5" t="s">
        <v>48</v>
      </c>
      <c r="B5" s="22" t="s">
        <v>10</v>
      </c>
      <c r="C5" t="s">
        <v>107</v>
      </c>
      <c r="D5" t="s">
        <v>9</v>
      </c>
      <c r="E5" t="s">
        <v>9</v>
      </c>
      <c r="F5" s="20">
        <v>92.703492271253594</v>
      </c>
      <c r="G5">
        <v>4.4645558038377899</v>
      </c>
      <c r="H5">
        <v>6.5609171644125499E-3</v>
      </c>
      <c r="I5">
        <f t="shared" ref="I5:I23" si="1">H5^2</f>
        <v>4.3045634038283212E-5</v>
      </c>
      <c r="J5" t="s">
        <v>9</v>
      </c>
      <c r="K5" s="20">
        <v>89.774818760782196</v>
      </c>
      <c r="L5">
        <v>10.356900273891901</v>
      </c>
      <c r="M5">
        <v>6.5609171644125499E-3</v>
      </c>
      <c r="N5">
        <f t="shared" ref="N5:N23" si="2">M5^2</f>
        <v>4.3045634038283212E-5</v>
      </c>
      <c r="O5">
        <f t="shared" si="0"/>
        <v>14.821456077729691</v>
      </c>
      <c r="P5" t="s">
        <v>48</v>
      </c>
      <c r="S5">
        <v>5.6865591398073699E-2</v>
      </c>
      <c r="T5" t="s">
        <v>92</v>
      </c>
      <c r="V5">
        <v>0.15177777442729101</v>
      </c>
      <c r="W5" t="s">
        <v>51</v>
      </c>
    </row>
    <row r="6" spans="1:23" ht="43.5" x14ac:dyDescent="0.35">
      <c r="A6" t="s">
        <v>49</v>
      </c>
      <c r="B6" s="22" t="s">
        <v>11</v>
      </c>
      <c r="C6" s="19" t="s">
        <v>100</v>
      </c>
      <c r="D6" t="s">
        <v>9</v>
      </c>
      <c r="E6" t="s">
        <v>9</v>
      </c>
      <c r="F6" s="20">
        <v>0.28679508166013701</v>
      </c>
      <c r="G6">
        <v>1.3811913822959E-2</v>
      </c>
      <c r="H6">
        <v>2.2675052721359699E-2</v>
      </c>
      <c r="I6">
        <f t="shared" si="1"/>
        <v>5.141580159164419E-4</v>
      </c>
      <c r="J6" t="s">
        <v>9</v>
      </c>
      <c r="K6" s="20">
        <v>0.34271902812784599</v>
      </c>
      <c r="L6">
        <v>3.9537888745210803E-2</v>
      </c>
      <c r="M6">
        <v>2.2675052721359699E-2</v>
      </c>
      <c r="N6">
        <f t="shared" si="2"/>
        <v>5.141580159164419E-4</v>
      </c>
      <c r="O6">
        <f t="shared" si="0"/>
        <v>5.3349802568169805E-2</v>
      </c>
      <c r="P6" t="s">
        <v>49</v>
      </c>
      <c r="S6">
        <v>5.0048004849523403E-2</v>
      </c>
      <c r="T6" t="s">
        <v>50</v>
      </c>
      <c r="V6">
        <v>9.1134240003440697E-2</v>
      </c>
      <c r="W6" t="s">
        <v>83</v>
      </c>
    </row>
    <row r="7" spans="1:23" ht="29" x14ac:dyDescent="0.35">
      <c r="A7" t="s">
        <v>92</v>
      </c>
      <c r="B7" s="22" t="s">
        <v>96</v>
      </c>
      <c r="C7" s="19" t="s">
        <v>101</v>
      </c>
      <c r="D7" t="s">
        <v>56</v>
      </c>
      <c r="E7" t="s">
        <v>9</v>
      </c>
      <c r="F7" s="20">
        <v>0.34279575496822901</v>
      </c>
      <c r="G7">
        <v>1.65088794378562E-2</v>
      </c>
      <c r="H7">
        <v>7.4467470915644805E-4</v>
      </c>
      <c r="I7">
        <f t="shared" si="1"/>
        <v>5.5454042245724049E-7</v>
      </c>
      <c r="J7" t="s">
        <v>14</v>
      </c>
      <c r="K7" s="20">
        <v>16.891384499948899</v>
      </c>
      <c r="L7">
        <v>-4.0356711960217499E-2</v>
      </c>
      <c r="M7">
        <v>7.4467470915644805E-4</v>
      </c>
      <c r="N7">
        <f t="shared" si="2"/>
        <v>5.5454042245724049E-7</v>
      </c>
      <c r="O7">
        <f t="shared" si="0"/>
        <v>5.6865591398073699E-2</v>
      </c>
      <c r="P7" t="s">
        <v>92</v>
      </c>
      <c r="S7">
        <v>0.15177777442729101</v>
      </c>
      <c r="T7" t="s">
        <v>51</v>
      </c>
      <c r="V7">
        <v>8.271160509078021E-2</v>
      </c>
      <c r="W7" t="s">
        <v>62</v>
      </c>
    </row>
    <row r="8" spans="1:23" x14ac:dyDescent="0.35">
      <c r="A8" t="s">
        <v>50</v>
      </c>
      <c r="B8" s="22" t="s">
        <v>12</v>
      </c>
      <c r="C8" t="s">
        <v>104</v>
      </c>
      <c r="D8" t="s">
        <v>9</v>
      </c>
      <c r="E8" t="s">
        <v>9</v>
      </c>
      <c r="F8" s="20">
        <v>0.30860492532789102</v>
      </c>
      <c r="G8">
        <v>1.48622654520298E-2</v>
      </c>
      <c r="H8" s="14">
        <v>8.6730057139810696E-5</v>
      </c>
      <c r="I8">
        <f t="shared" si="1"/>
        <v>7.5221028114748289E-9</v>
      </c>
      <c r="J8" t="s">
        <v>9</v>
      </c>
      <c r="K8" s="20">
        <v>0.30499409030102398</v>
      </c>
      <c r="L8">
        <v>3.5185739397493601E-2</v>
      </c>
      <c r="M8" s="14">
        <v>8.6730057139810696E-5</v>
      </c>
      <c r="N8">
        <f t="shared" si="2"/>
        <v>7.5221028114748289E-9</v>
      </c>
      <c r="O8">
        <f t="shared" si="0"/>
        <v>5.0048004849523403E-2</v>
      </c>
      <c r="P8" t="s">
        <v>50</v>
      </c>
      <c r="S8">
        <v>6.2009173977351603E-2</v>
      </c>
      <c r="T8" t="s">
        <v>52</v>
      </c>
      <c r="V8">
        <v>6.2009173977351603E-2</v>
      </c>
      <c r="W8" t="s">
        <v>52</v>
      </c>
    </row>
    <row r="9" spans="1:23" x14ac:dyDescent="0.35">
      <c r="A9" t="s">
        <v>51</v>
      </c>
      <c r="B9" s="22" t="s">
        <v>13</v>
      </c>
      <c r="C9" t="s">
        <v>103</v>
      </c>
      <c r="D9" t="s">
        <v>14</v>
      </c>
      <c r="E9" t="s">
        <v>14</v>
      </c>
      <c r="F9" s="20">
        <v>50.345840468896498</v>
      </c>
      <c r="G9">
        <v>-4.4456963247745E-2</v>
      </c>
      <c r="H9">
        <v>2.06380739342503E-4</v>
      </c>
      <c r="I9">
        <f t="shared" si="1"/>
        <v>4.2593009571558168E-8</v>
      </c>
      <c r="J9" t="s">
        <v>14</v>
      </c>
      <c r="K9" s="20">
        <v>44.919345467666702</v>
      </c>
      <c r="L9">
        <v>-0.10732081117954601</v>
      </c>
      <c r="M9">
        <v>2.06380739342503E-4</v>
      </c>
      <c r="N9">
        <f t="shared" si="2"/>
        <v>4.2593009571558168E-8</v>
      </c>
      <c r="O9">
        <f t="shared" si="0"/>
        <v>0.15177777442729101</v>
      </c>
      <c r="P9" t="s">
        <v>51</v>
      </c>
      <c r="S9">
        <v>1.368923850798409E-2</v>
      </c>
      <c r="T9" t="s">
        <v>53</v>
      </c>
      <c r="V9">
        <v>6.0832389685891802E-2</v>
      </c>
      <c r="W9" t="s">
        <v>60</v>
      </c>
    </row>
    <row r="10" spans="1:23" x14ac:dyDescent="0.35">
      <c r="A10" t="s">
        <v>52</v>
      </c>
      <c r="B10" s="22" t="s">
        <v>15</v>
      </c>
      <c r="C10" t="s">
        <v>102</v>
      </c>
      <c r="D10" t="s">
        <v>9</v>
      </c>
      <c r="E10" t="s">
        <v>9</v>
      </c>
      <c r="F10" s="20">
        <v>0.32887508999732201</v>
      </c>
      <c r="G10">
        <v>1.5838466877698399E-2</v>
      </c>
      <c r="H10">
        <v>2.27859432259634E-4</v>
      </c>
      <c r="I10">
        <f t="shared" si="1"/>
        <v>5.1919920869682733E-8</v>
      </c>
      <c r="J10" t="s">
        <v>9</v>
      </c>
      <c r="K10" s="20">
        <v>0.400213070736744</v>
      </c>
      <c r="L10">
        <v>4.6170707099653201E-2</v>
      </c>
      <c r="M10">
        <v>2.27859432259634E-4</v>
      </c>
      <c r="N10">
        <f t="shared" si="2"/>
        <v>5.1919920869682733E-8</v>
      </c>
      <c r="O10">
        <f t="shared" si="0"/>
        <v>6.2009173977351603E-2</v>
      </c>
      <c r="P10" t="s">
        <v>52</v>
      </c>
      <c r="S10">
        <v>1.15254831162725E-2</v>
      </c>
      <c r="T10" t="s">
        <v>54</v>
      </c>
      <c r="V10">
        <v>5.6865591398073699E-2</v>
      </c>
      <c r="W10" t="s">
        <v>92</v>
      </c>
    </row>
    <row r="11" spans="1:23" x14ac:dyDescent="0.35">
      <c r="A11" t="s">
        <v>53</v>
      </c>
      <c r="B11" s="22" t="s">
        <v>16</v>
      </c>
      <c r="C11" t="s">
        <v>108</v>
      </c>
      <c r="D11" t="s">
        <v>9</v>
      </c>
      <c r="E11" t="s">
        <v>9</v>
      </c>
      <c r="F11" s="20">
        <v>7.8583458615885907E-2</v>
      </c>
      <c r="G11">
        <v>3.7845417432886899E-3</v>
      </c>
      <c r="H11">
        <v>1.0096055806724499E-2</v>
      </c>
      <c r="I11">
        <f t="shared" si="1"/>
        <v>1.0193034285249548E-4</v>
      </c>
      <c r="J11" t="s">
        <v>9</v>
      </c>
      <c r="K11" s="20">
        <v>8.5855066034819696E-2</v>
      </c>
      <c r="L11">
        <v>9.9046967646954E-3</v>
      </c>
      <c r="M11">
        <v>1.0096055806724499E-2</v>
      </c>
      <c r="N11">
        <f t="shared" si="2"/>
        <v>1.0193034285249548E-4</v>
      </c>
      <c r="O11">
        <f t="shared" si="0"/>
        <v>1.368923850798409E-2</v>
      </c>
      <c r="P11" t="s">
        <v>53</v>
      </c>
      <c r="S11">
        <v>0.21369518283482888</v>
      </c>
      <c r="T11" t="s">
        <v>57</v>
      </c>
      <c r="V11">
        <v>5.3349802568169805E-2</v>
      </c>
      <c r="W11" t="s">
        <v>49</v>
      </c>
    </row>
    <row r="12" spans="1:23" x14ac:dyDescent="0.35">
      <c r="A12" t="s">
        <v>57</v>
      </c>
      <c r="B12" s="22" t="s">
        <v>17</v>
      </c>
      <c r="C12" t="s">
        <v>105</v>
      </c>
      <c r="D12" t="s">
        <v>9</v>
      </c>
      <c r="E12" t="s">
        <v>9</v>
      </c>
      <c r="F12" s="20">
        <v>0.91990789151389796</v>
      </c>
      <c r="G12">
        <v>4.4302323628082903E-2</v>
      </c>
      <c r="H12">
        <v>2.9129389943105099E-4</v>
      </c>
      <c r="I12">
        <f t="shared" si="1"/>
        <v>8.4852135845747255E-8</v>
      </c>
      <c r="J12" t="s">
        <v>9</v>
      </c>
      <c r="K12" s="20">
        <v>1.46831704781316</v>
      </c>
      <c r="L12">
        <v>0.16939285920674599</v>
      </c>
      <c r="M12">
        <v>2.9129389943105099E-4</v>
      </c>
      <c r="N12">
        <f t="shared" si="2"/>
        <v>8.4852135845747255E-8</v>
      </c>
      <c r="O12">
        <f t="shared" si="0"/>
        <v>0.21369518283482888</v>
      </c>
      <c r="P12" t="s">
        <v>57</v>
      </c>
      <c r="S12">
        <v>5.1031740675173298E-2</v>
      </c>
      <c r="T12" t="s">
        <v>58</v>
      </c>
      <c r="V12">
        <v>5.0048004849523403E-2</v>
      </c>
      <c r="W12" t="s">
        <v>50</v>
      </c>
    </row>
    <row r="13" spans="1:23" x14ac:dyDescent="0.35">
      <c r="A13" t="s">
        <v>93</v>
      </c>
      <c r="B13" s="22" t="s">
        <v>109</v>
      </c>
      <c r="C13" t="s">
        <v>110</v>
      </c>
      <c r="D13" t="s">
        <v>9</v>
      </c>
      <c r="E13" t="s">
        <v>9</v>
      </c>
      <c r="F13" s="20">
        <v>8.8615376091901496E-2</v>
      </c>
      <c r="G13">
        <v>4.2676740859205796E-3</v>
      </c>
      <c r="H13">
        <v>3.01418379906003E-4</v>
      </c>
      <c r="I13">
        <f t="shared" si="1"/>
        <v>9.0853039745159549E-8</v>
      </c>
      <c r="J13" t="s">
        <v>9</v>
      </c>
      <c r="K13" s="20">
        <v>0.104235846696456</v>
      </c>
      <c r="L13">
        <v>1.20252013215034E-2</v>
      </c>
      <c r="M13">
        <v>3.01418379906003E-4</v>
      </c>
      <c r="N13">
        <f t="shared" si="2"/>
        <v>9.0853039745159549E-8</v>
      </c>
      <c r="O13">
        <f t="shared" si="0"/>
        <v>1.6292875407423978E-2</v>
      </c>
      <c r="P13" t="s">
        <v>93</v>
      </c>
      <c r="S13">
        <v>1.612112591572409E-2</v>
      </c>
      <c r="T13" t="s">
        <v>59</v>
      </c>
      <c r="V13">
        <v>4.7614390040753303E-2</v>
      </c>
      <c r="W13" t="s">
        <v>86</v>
      </c>
    </row>
    <row r="14" spans="1:23" x14ac:dyDescent="0.35">
      <c r="A14" t="s">
        <v>58</v>
      </c>
      <c r="B14" s="22" t="s">
        <v>18</v>
      </c>
      <c r="C14" t="s">
        <v>95</v>
      </c>
      <c r="D14" t="s">
        <v>56</v>
      </c>
      <c r="E14" t="s">
        <v>9</v>
      </c>
      <c r="F14" s="20">
        <v>0.310474613875592</v>
      </c>
      <c r="G14">
        <v>1.4952308757330401E-2</v>
      </c>
      <c r="H14">
        <v>6.8973731467192696E-3</v>
      </c>
      <c r="I14">
        <f t="shared" si="1"/>
        <v>4.7573756325084077E-5</v>
      </c>
      <c r="J14" t="s">
        <v>14</v>
      </c>
      <c r="K14" s="20">
        <v>15.1011201721481</v>
      </c>
      <c r="L14">
        <v>-3.6079431917842901E-2</v>
      </c>
      <c r="M14">
        <v>6.8973731467192696E-3</v>
      </c>
      <c r="N14">
        <f t="shared" si="2"/>
        <v>4.7573756325084077E-5</v>
      </c>
      <c r="O14">
        <f t="shared" si="0"/>
        <v>5.1031740675173298E-2</v>
      </c>
      <c r="P14" t="s">
        <v>58</v>
      </c>
      <c r="S14">
        <v>6.0832389685891802E-2</v>
      </c>
      <c r="T14" t="s">
        <v>60</v>
      </c>
      <c r="V14">
        <v>2.2663901926183592E-2</v>
      </c>
      <c r="W14" t="s">
        <v>89</v>
      </c>
    </row>
    <row r="15" spans="1:23" x14ac:dyDescent="0.35">
      <c r="A15" t="s">
        <v>59</v>
      </c>
      <c r="B15" s="22" t="s">
        <v>20</v>
      </c>
      <c r="C15" t="s">
        <v>111</v>
      </c>
      <c r="D15" t="s">
        <v>9</v>
      </c>
      <c r="E15" t="s">
        <v>9</v>
      </c>
      <c r="F15" s="20">
        <v>0.13516607885784501</v>
      </c>
      <c r="G15">
        <v>6.5095336439004101E-3</v>
      </c>
      <c r="H15">
        <v>3.7798124483504601E-4</v>
      </c>
      <c r="I15">
        <f t="shared" si="1"/>
        <v>1.4286982144705099E-7</v>
      </c>
      <c r="J15" t="s">
        <v>9</v>
      </c>
      <c r="K15" s="20">
        <v>8.3314402126733203E-2</v>
      </c>
      <c r="L15">
        <v>9.6115922718236803E-3</v>
      </c>
      <c r="M15">
        <v>3.7798124483504601E-4</v>
      </c>
      <c r="N15">
        <f t="shared" si="2"/>
        <v>1.4286982144705099E-7</v>
      </c>
      <c r="O15">
        <f t="shared" si="0"/>
        <v>1.612112591572409E-2</v>
      </c>
      <c r="P15" t="s">
        <v>59</v>
      </c>
      <c r="S15">
        <v>1.759104901716403E-3</v>
      </c>
      <c r="T15" t="s">
        <v>61</v>
      </c>
      <c r="V15">
        <v>2.1419690541291392E-2</v>
      </c>
      <c r="W15" t="s">
        <v>63</v>
      </c>
    </row>
    <row r="16" spans="1:23" x14ac:dyDescent="0.35">
      <c r="A16" t="s">
        <v>60</v>
      </c>
      <c r="B16" s="22" t="s">
        <v>21</v>
      </c>
      <c r="C16" t="s">
        <v>113</v>
      </c>
      <c r="D16" t="s">
        <v>9</v>
      </c>
      <c r="E16" t="s">
        <v>9</v>
      </c>
      <c r="F16" s="20">
        <v>0.53179993599353903</v>
      </c>
      <c r="G16">
        <v>2.5611230305902399E-2</v>
      </c>
      <c r="H16">
        <v>5.3831073055664496E-3</v>
      </c>
      <c r="I16">
        <f t="shared" si="1"/>
        <v>2.8977844263242881E-5</v>
      </c>
      <c r="J16" t="s">
        <v>9</v>
      </c>
      <c r="K16" s="20">
        <v>0.30530111483780398</v>
      </c>
      <c r="L16">
        <v>3.5221159379989403E-2</v>
      </c>
      <c r="M16">
        <v>5.3831073055664496E-3</v>
      </c>
      <c r="N16">
        <f t="shared" si="2"/>
        <v>2.8977844263242881E-5</v>
      </c>
      <c r="O16">
        <f t="shared" si="0"/>
        <v>6.0832389685891802E-2</v>
      </c>
      <c r="P16" t="s">
        <v>60</v>
      </c>
      <c r="S16">
        <v>8.271160509078021E-2</v>
      </c>
      <c r="T16" t="s">
        <v>62</v>
      </c>
      <c r="V16">
        <v>1.8345953730607611E-2</v>
      </c>
      <c r="W16" t="s">
        <v>72</v>
      </c>
    </row>
    <row r="17" spans="1:23" x14ac:dyDescent="0.35">
      <c r="A17" t="s">
        <v>62</v>
      </c>
      <c r="B17" s="22" t="s">
        <v>23</v>
      </c>
      <c r="C17" t="s">
        <v>115</v>
      </c>
      <c r="D17" t="s">
        <v>9</v>
      </c>
      <c r="E17" t="s">
        <v>9</v>
      </c>
      <c r="F17" s="20">
        <v>0.72652472472568796</v>
      </c>
      <c r="G17">
        <v>3.4989082902236401E-2</v>
      </c>
      <c r="H17">
        <v>2.2752722711832699E-3</v>
      </c>
      <c r="I17">
        <f t="shared" si="1"/>
        <v>5.1768639080154756E-6</v>
      </c>
      <c r="J17" t="s">
        <v>9</v>
      </c>
      <c r="K17" s="20">
        <v>0.41366438480477602</v>
      </c>
      <c r="L17">
        <v>4.7722522188543802E-2</v>
      </c>
      <c r="M17">
        <v>2.2752722711832699E-3</v>
      </c>
      <c r="N17">
        <f t="shared" si="2"/>
        <v>5.1768639080154756E-6</v>
      </c>
      <c r="O17">
        <f t="shared" si="0"/>
        <v>8.271160509078021E-2</v>
      </c>
      <c r="P17" t="s">
        <v>62</v>
      </c>
      <c r="S17">
        <v>1.153558700667532E-2</v>
      </c>
      <c r="T17" t="s">
        <v>64</v>
      </c>
      <c r="V17">
        <v>1.6292875407423978E-2</v>
      </c>
      <c r="W17" t="s">
        <v>93</v>
      </c>
    </row>
    <row r="18" spans="1:23" ht="29.5" customHeight="1" x14ac:dyDescent="0.35">
      <c r="A18" t="s">
        <v>63</v>
      </c>
      <c r="B18" s="22" t="s">
        <v>24</v>
      </c>
      <c r="C18" s="19" t="s">
        <v>116</v>
      </c>
      <c r="D18" t="s">
        <v>9</v>
      </c>
      <c r="E18" t="s">
        <v>9</v>
      </c>
      <c r="F18" s="20">
        <v>0.164485515297211</v>
      </c>
      <c r="G18">
        <v>7.9215436654604902E-3</v>
      </c>
      <c r="H18">
        <v>4.7865740494070001E-4</v>
      </c>
      <c r="I18">
        <f t="shared" si="1"/>
        <v>2.2911291130456527E-7</v>
      </c>
      <c r="J18" t="s">
        <v>9</v>
      </c>
      <c r="K18" s="20">
        <v>0.11700351044596601</v>
      </c>
      <c r="L18">
        <v>1.34981468758309E-2</v>
      </c>
      <c r="M18">
        <v>4.7865740494070001E-4</v>
      </c>
      <c r="N18">
        <f t="shared" si="2"/>
        <v>2.2911291130456527E-7</v>
      </c>
      <c r="O18">
        <f t="shared" si="0"/>
        <v>2.1419690541291392E-2</v>
      </c>
      <c r="P18" t="s">
        <v>63</v>
      </c>
      <c r="S18">
        <v>4.4031772837756899E-3</v>
      </c>
      <c r="T18" t="s">
        <v>65</v>
      </c>
      <c r="V18">
        <v>1.612112591572409E-2</v>
      </c>
      <c r="W18" t="s">
        <v>59</v>
      </c>
    </row>
    <row r="19" spans="1:23" ht="29" x14ac:dyDescent="0.35">
      <c r="A19" t="s">
        <v>72</v>
      </c>
      <c r="B19" s="22" t="s">
        <v>141</v>
      </c>
      <c r="C19" s="19" t="s">
        <v>142</v>
      </c>
      <c r="D19" t="s">
        <v>9</v>
      </c>
      <c r="E19" t="s">
        <v>9</v>
      </c>
      <c r="F19" s="20">
        <v>0.20795036042790599</v>
      </c>
      <c r="G19">
        <v>1.0014789797152601E-2</v>
      </c>
      <c r="H19">
        <v>5.0170180603822804E-4</v>
      </c>
      <c r="I19">
        <f t="shared" si="1"/>
        <v>2.5170470218201978E-7</v>
      </c>
      <c r="J19" t="s">
        <v>9</v>
      </c>
      <c r="K19" s="20">
        <v>7.2215500044708905E-2</v>
      </c>
      <c r="L19">
        <v>8.3311639334550103E-3</v>
      </c>
      <c r="M19">
        <v>5.0170180603822804E-4</v>
      </c>
      <c r="N19">
        <f t="shared" si="2"/>
        <v>2.5170470218201978E-7</v>
      </c>
      <c r="O19">
        <f t="shared" si="0"/>
        <v>1.8345953730607611E-2</v>
      </c>
      <c r="P19" t="s">
        <v>72</v>
      </c>
      <c r="S19">
        <v>7.1625022084404796E-3</v>
      </c>
      <c r="T19" t="s">
        <v>75</v>
      </c>
      <c r="V19">
        <v>9.5253335404041801E-3</v>
      </c>
      <c r="W19" t="s">
        <v>77</v>
      </c>
    </row>
    <row r="20" spans="1:23" x14ac:dyDescent="0.35">
      <c r="A20" t="s">
        <v>78</v>
      </c>
      <c r="B20" s="23" t="s">
        <v>33</v>
      </c>
      <c r="C20" s="19" t="s">
        <v>128</v>
      </c>
      <c r="D20" t="s">
        <v>9</v>
      </c>
      <c r="E20" t="s">
        <v>9</v>
      </c>
      <c r="F20" s="20">
        <v>0.34222415897059799</v>
      </c>
      <c r="G20">
        <v>1.6481351648275199E-2</v>
      </c>
      <c r="H20" s="14">
        <v>3.8323182437060703E-5</v>
      </c>
      <c r="I20">
        <f t="shared" si="1"/>
        <v>1.468666312104238E-9</v>
      </c>
      <c r="J20" t="s">
        <v>9</v>
      </c>
      <c r="K20" s="20">
        <v>7.0842401293204202E-3</v>
      </c>
      <c r="L20">
        <v>8.1727559630258696E-4</v>
      </c>
      <c r="M20" s="14">
        <v>3.8323182437060703E-5</v>
      </c>
      <c r="N20">
        <f t="shared" si="2"/>
        <v>1.468666312104238E-9</v>
      </c>
      <c r="O20">
        <f t="shared" si="0"/>
        <v>1.7298627244577786E-2</v>
      </c>
      <c r="P20" t="s">
        <v>78</v>
      </c>
      <c r="S20">
        <v>4.4215734044007506E-3</v>
      </c>
      <c r="T20" t="s">
        <v>80</v>
      </c>
      <c r="V20">
        <v>4.4031772837756899E-3</v>
      </c>
      <c r="W20" t="s">
        <v>65</v>
      </c>
    </row>
    <row r="21" spans="1:23" x14ac:dyDescent="0.35">
      <c r="A21" t="s">
        <v>83</v>
      </c>
      <c r="B21" s="22" t="s">
        <v>38</v>
      </c>
      <c r="C21" s="19" t="s">
        <v>134</v>
      </c>
      <c r="D21" t="s">
        <v>9</v>
      </c>
      <c r="E21" t="s">
        <v>9</v>
      </c>
      <c r="F21" s="20">
        <v>1.1441245770860999</v>
      </c>
      <c r="G21">
        <v>5.5100491856304702E-2</v>
      </c>
      <c r="H21">
        <v>1.33074430232774E-4</v>
      </c>
      <c r="I21">
        <f t="shared" si="1"/>
        <v>1.7708803981777436E-8</v>
      </c>
      <c r="J21" t="s">
        <v>9</v>
      </c>
      <c r="K21" s="20">
        <v>0.31234472898570997</v>
      </c>
      <c r="L21">
        <v>3.6033748147136002E-2</v>
      </c>
      <c r="M21">
        <v>1.33074430232774E-4</v>
      </c>
      <c r="N21">
        <f t="shared" si="2"/>
        <v>1.7708803981777436E-8</v>
      </c>
      <c r="O21">
        <f t="shared" si="0"/>
        <v>9.1134240003440697E-2</v>
      </c>
      <c r="P21" t="s">
        <v>83</v>
      </c>
      <c r="S21">
        <v>3.8951809600776509E-3</v>
      </c>
      <c r="T21" t="s">
        <v>85</v>
      </c>
      <c r="V21">
        <v>1.7982875658861001E-3</v>
      </c>
      <c r="W21" t="s">
        <v>67</v>
      </c>
    </row>
    <row r="22" spans="1:23" x14ac:dyDescent="0.35">
      <c r="A22" t="s">
        <v>86</v>
      </c>
      <c r="B22" s="22" t="s">
        <v>87</v>
      </c>
      <c r="C22" t="s">
        <v>140</v>
      </c>
      <c r="D22" t="s">
        <v>14</v>
      </c>
      <c r="E22" t="s">
        <v>14</v>
      </c>
      <c r="F22" s="20">
        <v>13.989934448186901</v>
      </c>
      <c r="G22">
        <v>-1.23535528617432E-2</v>
      </c>
      <c r="H22" s="14">
        <v>1.6296290450749199E-6</v>
      </c>
      <c r="I22">
        <f t="shared" si="1"/>
        <v>2.6556908245517954E-12</v>
      </c>
      <c r="J22" t="s">
        <v>14</v>
      </c>
      <c r="K22" s="20">
        <v>14.758495666542</v>
      </c>
      <c r="L22">
        <v>-3.5260837179010102E-2</v>
      </c>
      <c r="M22" s="14">
        <v>1.6296290450749199E-6</v>
      </c>
      <c r="N22">
        <f t="shared" si="2"/>
        <v>2.6556908245517954E-12</v>
      </c>
      <c r="O22">
        <f t="shared" si="0"/>
        <v>4.7614390040753303E-2</v>
      </c>
      <c r="P22" t="s">
        <v>86</v>
      </c>
      <c r="S22">
        <v>5.0807511904563303E-4</v>
      </c>
      <c r="T22" t="s">
        <v>91</v>
      </c>
      <c r="V22">
        <v>2.0918041200268541E-4</v>
      </c>
      <c r="W22" t="s">
        <v>88</v>
      </c>
    </row>
    <row r="23" spans="1:23" ht="29" x14ac:dyDescent="0.35">
      <c r="A23" t="s">
        <v>89</v>
      </c>
      <c r="B23" s="22" t="s">
        <v>90</v>
      </c>
      <c r="C23" s="19" t="s">
        <v>139</v>
      </c>
      <c r="D23" t="s">
        <v>14</v>
      </c>
      <c r="E23" t="s">
        <v>14</v>
      </c>
      <c r="F23" s="20">
        <v>18.826567199338299</v>
      </c>
      <c r="G23">
        <v>-1.6624451956051101E-2</v>
      </c>
      <c r="H23" s="14">
        <v>9.5954195662230497E-6</v>
      </c>
      <c r="I23">
        <f t="shared" si="1"/>
        <v>9.2072076651856135E-11</v>
      </c>
      <c r="J23" t="s">
        <v>14</v>
      </c>
      <c r="K23" s="20">
        <v>2.52782416254019</v>
      </c>
      <c r="L23">
        <v>-6.0394499701324897E-3</v>
      </c>
      <c r="M23" s="14">
        <v>9.5954195662230497E-6</v>
      </c>
      <c r="N23">
        <f t="shared" si="2"/>
        <v>9.2072076651856135E-11</v>
      </c>
      <c r="O23">
        <f t="shared" si="0"/>
        <v>2.2663901926183592E-2</v>
      </c>
      <c r="P23" t="s">
        <v>89</v>
      </c>
    </row>
    <row r="25" spans="1:23" x14ac:dyDescent="0.35">
      <c r="D25" s="15" t="s">
        <v>143</v>
      </c>
      <c r="E25" s="15"/>
      <c r="F25" s="15"/>
      <c r="G25" s="15">
        <f>SUMIF(E4:E23,"E",G4:G23)</f>
        <v>4.7495122014621884</v>
      </c>
      <c r="H25" s="15"/>
      <c r="I25" s="15">
        <f>SQRT(SUMIF(E4:E23,"E",I4:I23))</f>
        <v>2.7245091481412208E-2</v>
      </c>
      <c r="J25" s="15"/>
      <c r="K25" s="15"/>
      <c r="L25" s="15">
        <f>SUMIF(J4:J23,"E",L4:L23)</f>
        <v>11.487052026020962</v>
      </c>
      <c r="M25" s="15">
        <f t="shared" ref="M25" si="3">SUMIF(K4:K23,"E",M4:M23)</f>
        <v>0</v>
      </c>
      <c r="N25" s="15">
        <f>SQRT(SUMIF(J4:J23,"E",N4:N23))</f>
        <v>2.6824338812774736E-2</v>
      </c>
    </row>
    <row r="26" spans="1:23" x14ac:dyDescent="0.35">
      <c r="D26" s="15"/>
      <c r="E26" s="15"/>
      <c r="F26" s="15"/>
      <c r="G26" s="15">
        <f>SUMIF(E4:E23,"D",G4:G23)</f>
        <v>-8.4769727780267298E-2</v>
      </c>
      <c r="H26" s="15"/>
      <c r="I26" s="15">
        <f>SQRT(SUMIF(E4:E23,"D",I4:I23))</f>
        <v>5.0419368695862757E-3</v>
      </c>
      <c r="J26" s="15"/>
      <c r="K26" s="15"/>
      <c r="L26" s="15">
        <f>SUMIF(J4:J23,"D",L4:L23)</f>
        <v>-0.225057242206749</v>
      </c>
      <c r="M26" s="15">
        <f t="shared" ref="M26" si="4">SUMIF(K4:K23,"D",M4:M23)</f>
        <v>0</v>
      </c>
      <c r="N26" s="15">
        <f>SQRT(SUMIF(J4:J23,"D",N4:N23))</f>
        <v>6.9405320030153563E-3</v>
      </c>
    </row>
    <row r="27" spans="1:23" x14ac:dyDescent="0.35">
      <c r="A27" s="13">
        <v>0.67803381091540593</v>
      </c>
      <c r="B27" s="13" t="s">
        <v>47</v>
      </c>
      <c r="C27" t="s">
        <v>19</v>
      </c>
    </row>
    <row r="28" spans="1:23" x14ac:dyDescent="0.35">
      <c r="A28" s="13">
        <v>14.821456077729691</v>
      </c>
      <c r="B28" s="13" t="s">
        <v>48</v>
      </c>
      <c r="C28" t="s">
        <v>9</v>
      </c>
    </row>
    <row r="29" spans="1:23" x14ac:dyDescent="0.35">
      <c r="A29" s="13">
        <v>5.3349802568169805E-2</v>
      </c>
      <c r="B29" s="13" t="s">
        <v>49</v>
      </c>
      <c r="C29" t="s">
        <v>9</v>
      </c>
    </row>
    <row r="30" spans="1:23" x14ac:dyDescent="0.35">
      <c r="A30" s="13">
        <v>5.6865591398073699E-2</v>
      </c>
      <c r="B30" s="13" t="s">
        <v>92</v>
      </c>
      <c r="C30" t="s">
        <v>56</v>
      </c>
    </row>
    <row r="31" spans="1:23" x14ac:dyDescent="0.35">
      <c r="A31" s="13">
        <v>5.0048004849523403E-2</v>
      </c>
      <c r="B31" s="13" t="s">
        <v>50</v>
      </c>
      <c r="C31" t="s">
        <v>9</v>
      </c>
    </row>
    <row r="32" spans="1:23" x14ac:dyDescent="0.35">
      <c r="A32" s="13">
        <v>0.15177777442729101</v>
      </c>
      <c r="B32" s="13" t="s">
        <v>51</v>
      </c>
      <c r="C32" t="s">
        <v>14</v>
      </c>
    </row>
    <row r="33" spans="1:3" x14ac:dyDescent="0.35">
      <c r="A33" s="13">
        <v>6.2009173977351603E-2</v>
      </c>
      <c r="B33" s="13" t="s">
        <v>52</v>
      </c>
      <c r="C33" t="s">
        <v>9</v>
      </c>
    </row>
    <row r="34" spans="1:3" x14ac:dyDescent="0.35">
      <c r="A34" s="13">
        <v>1.368923850798409E-2</v>
      </c>
      <c r="B34" s="13" t="s">
        <v>53</v>
      </c>
      <c r="C34" t="s">
        <v>9</v>
      </c>
    </row>
    <row r="35" spans="1:3" x14ac:dyDescent="0.35">
      <c r="A35" s="13">
        <v>0.21369518283482888</v>
      </c>
      <c r="B35" s="13" t="s">
        <v>57</v>
      </c>
      <c r="C35" t="s">
        <v>9</v>
      </c>
    </row>
    <row r="36" spans="1:3" x14ac:dyDescent="0.35">
      <c r="A36" s="13">
        <v>1.6292875407423978E-2</v>
      </c>
      <c r="B36" s="13" t="s">
        <v>93</v>
      </c>
      <c r="C36" t="s">
        <v>9</v>
      </c>
    </row>
    <row r="37" spans="1:3" x14ac:dyDescent="0.35">
      <c r="A37" s="13">
        <v>5.1031740675173298E-2</v>
      </c>
      <c r="B37" s="13" t="s">
        <v>58</v>
      </c>
      <c r="C37" t="s">
        <v>56</v>
      </c>
    </row>
    <row r="38" spans="1:3" x14ac:dyDescent="0.35">
      <c r="A38" s="13">
        <v>1.612112591572409E-2</v>
      </c>
      <c r="B38" s="13" t="s">
        <v>59</v>
      </c>
      <c r="C38" t="s">
        <v>9</v>
      </c>
    </row>
    <row r="39" spans="1:3" x14ac:dyDescent="0.35">
      <c r="A39" s="13">
        <v>6.0832389685891802E-2</v>
      </c>
      <c r="B39" s="13" t="s">
        <v>60</v>
      </c>
      <c r="C39" t="s">
        <v>9</v>
      </c>
    </row>
    <row r="40" spans="1:3" x14ac:dyDescent="0.35">
      <c r="A40" s="13">
        <v>8.271160509078021E-2</v>
      </c>
      <c r="B40" s="13" t="s">
        <v>62</v>
      </c>
      <c r="C40" t="s">
        <v>9</v>
      </c>
    </row>
    <row r="41" spans="1:3" x14ac:dyDescent="0.35">
      <c r="A41" s="13">
        <v>2.1419690541291392E-2</v>
      </c>
      <c r="B41" s="13" t="s">
        <v>63</v>
      </c>
      <c r="C41" t="s">
        <v>9</v>
      </c>
    </row>
    <row r="42" spans="1:3" x14ac:dyDescent="0.35">
      <c r="A42" s="13">
        <v>1.8345953730607611E-2</v>
      </c>
      <c r="B42" s="13" t="s">
        <v>72</v>
      </c>
      <c r="C42" t="s">
        <v>9</v>
      </c>
    </row>
    <row r="43" spans="1:3" x14ac:dyDescent="0.35">
      <c r="A43" s="13">
        <v>1.7298627244577786E-2</v>
      </c>
      <c r="B43" s="13" t="s">
        <v>78</v>
      </c>
      <c r="C43" t="s">
        <v>9</v>
      </c>
    </row>
    <row r="44" spans="1:3" x14ac:dyDescent="0.35">
      <c r="A44" s="13">
        <v>9.1134240003440697E-2</v>
      </c>
      <c r="B44" s="13" t="s">
        <v>83</v>
      </c>
      <c r="C44" t="s">
        <v>9</v>
      </c>
    </row>
    <row r="45" spans="1:3" x14ac:dyDescent="0.35">
      <c r="A45" s="21">
        <v>4.7614390040753303E-2</v>
      </c>
      <c r="B45" s="21" t="s">
        <v>86</v>
      </c>
      <c r="C45" t="s">
        <v>14</v>
      </c>
    </row>
    <row r="46" spans="1:3" x14ac:dyDescent="0.35">
      <c r="A46" s="21">
        <v>2.2663901926183592E-2</v>
      </c>
      <c r="B46" s="21" t="s">
        <v>89</v>
      </c>
      <c r="C46" t="s">
        <v>14</v>
      </c>
    </row>
  </sheetData>
  <mergeCells count="2">
    <mergeCell ref="F1:G1"/>
    <mergeCell ref="K1:L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 of 42 significants_COMPLET</vt:lpstr>
      <vt:lpstr>20 composés</vt:lpstr>
    </vt:vector>
  </TitlesOfParts>
  <Company>INRA UMR ECOSYS Thiverval Grignon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Buysse</dc:creator>
  <cp:lastModifiedBy>Pauline Buysse</cp:lastModifiedBy>
  <cp:lastPrinted>2023-10-20T12:48:58Z</cp:lastPrinted>
  <dcterms:created xsi:type="dcterms:W3CDTF">2023-09-22T09:50:02Z</dcterms:created>
  <dcterms:modified xsi:type="dcterms:W3CDTF">2026-01-23T09:10:08Z</dcterms:modified>
</cp:coreProperties>
</file>